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1" activeTab="1"/>
  </bookViews>
  <sheets>
    <sheet name="Nacrt proračuna 2021" sheetId="1" state="hidden" r:id="rId1"/>
    <sheet name="Prijedlog proracuna2023" sheetId="2" r:id="rId2"/>
    <sheet name="Dodatni dio 2023" sheetId="3" r:id="rId3"/>
  </sheets>
  <definedNames>
    <definedName name="_xlnm.Print_Area" localSheetId="2">'Dodatni dio 2023'!$A$1:$I$199</definedName>
    <definedName name="_xlnm.Print_Area" localSheetId="0">'Nacrt proračuna 2021'!$A$1:$N$435</definedName>
    <definedName name="_xlnm.Print_Titles" localSheetId="2">'Dodatni dio 2023'!$6:$6</definedName>
  </definedNames>
  <calcPr fullCalcOnLoad="1"/>
</workbook>
</file>

<file path=xl/sharedStrings.xml><?xml version="1.0" encoding="utf-8"?>
<sst xmlns="http://schemas.openxmlformats.org/spreadsheetml/2006/main" count="1372" uniqueCount="542">
  <si>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</si>
  <si>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</si>
  <si>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</si>
  <si>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</si>
  <si>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</si>
  <si>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</si>
  <si>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</si>
  <si>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</si>
  <si>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</si>
  <si>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</si>
  <si>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</si>
  <si>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</si>
  <si>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</si>
  <si>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</si>
  <si>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</si>
  <si>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</si>
  <si>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</si>
  <si>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</si>
  <si>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</si>
  <si>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</si>
  <si>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</si>
  <si>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</si>
  <si>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</si>
  <si>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</si>
  <si>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</si>
  <si>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</si>
  <si>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</si>
  <si>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</si>
  <si>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</si>
  <si>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</si>
  <si>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</si>
  <si>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</si>
  <si>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</si>
  <si>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</si>
  <si>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</si>
  <si>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</si>
  <si>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</si>
  <si>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</si>
  <si>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</si>
  <si>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</si>
  <si>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Otpremnine zbog odlaska u mirovinu i ostale naknade</t>
  </si>
  <si>
    <t>Izdaci za usluge prevoza i goriva</t>
  </si>
  <si>
    <t>Izdaci za kamate i ostale naknade</t>
  </si>
  <si>
    <t>Dotacije od općina</t>
  </si>
  <si>
    <t>SVEGA ( A + B )</t>
  </si>
  <si>
    <t>R A S H O D I: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</si>
  <si>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</si>
  <si>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</si>
  <si>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</si>
  <si>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</si>
  <si>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</si>
  <si>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</si>
  <si>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</si>
  <si>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</si>
  <si>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</si>
  <si>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</si>
  <si>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</si>
  <si>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</si>
  <si>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</si>
  <si>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</si>
  <si>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</si>
  <si>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</si>
  <si>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</si>
  <si>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</si>
  <si>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</si>
  <si>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</si>
  <si>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</si>
  <si>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</si>
  <si>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</si>
  <si>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</si>
  <si>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</si>
  <si>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</si>
  <si>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</si>
  <si>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</si>
  <si>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</si>
  <si>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</si>
  <si>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</si>
  <si>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Član 1.</t>
  </si>
  <si>
    <t>Član 2.</t>
  </si>
  <si>
    <t>1</t>
  </si>
  <si>
    <t>2</t>
  </si>
  <si>
    <t>3</t>
  </si>
  <si>
    <t>6</t>
  </si>
  <si>
    <t>722000</t>
  </si>
  <si>
    <t>721000</t>
  </si>
  <si>
    <t>II POSEBNI DIO</t>
  </si>
  <si>
    <t>Doprinos poslodavca</t>
  </si>
  <si>
    <t>I N D E K S       (5 : 4)</t>
  </si>
  <si>
    <t>Porez na imovinu</t>
  </si>
  <si>
    <t>A - PRIHODI OD POREZA</t>
  </si>
  <si>
    <t>B - NEPOREZNI  PRIHODI</t>
  </si>
  <si>
    <t>C</t>
  </si>
  <si>
    <t>Porez na promet proizvoda i usluga</t>
  </si>
  <si>
    <t>Ugovorene i druge posebne usluge</t>
  </si>
  <si>
    <t>Ostali porezi</t>
  </si>
  <si>
    <t>Novčane kazne (neporezni prihodi)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</si>
  <si>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</si>
  <si>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</si>
  <si>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</si>
  <si>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</si>
  <si>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</si>
  <si>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</si>
  <si>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</si>
  <si>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</si>
  <si>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</si>
  <si>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</si>
  <si>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</si>
  <si>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</si>
  <si>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 xml:space="preserve">SVEGA NEPOREZNI PRIHODI </t>
  </si>
  <si>
    <t>714000</t>
  </si>
  <si>
    <t>717000</t>
  </si>
  <si>
    <t>D</t>
  </si>
  <si>
    <t>REZERVE</t>
  </si>
  <si>
    <t>Učešće u sufinanciranju vjerskih zajednica</t>
  </si>
  <si>
    <t>9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</si>
  <si>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</si>
  <si>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</si>
  <si>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</si>
  <si>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</si>
  <si>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</si>
  <si>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</si>
  <si>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</si>
  <si>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</si>
  <si>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</si>
  <si>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</si>
  <si>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</si>
  <si>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</si>
  <si>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</si>
  <si>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</si>
  <si>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Prihodi od iznajmljivanja zemljišta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</si>
  <si>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</si>
  <si>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</si>
  <si>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</si>
  <si>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</si>
  <si>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</si>
  <si>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</si>
  <si>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po osnovu prirodnih pogodnosti - Renta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</si>
  <si>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</si>
  <si>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</si>
  <si>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</si>
  <si>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Prihodi od troškova naplate po osnovu prinudne naplate</t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</si>
  <si>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</si>
  <si>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</si>
  <si>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</si>
  <si>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</si>
  <si>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</si>
  <si>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</si>
  <si>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</si>
  <si>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</si>
  <si>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</si>
  <si>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</si>
  <si>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</si>
  <si>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</si>
  <si>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</si>
  <si>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</si>
  <si>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</si>
  <si>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</si>
  <si>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</si>
  <si>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</si>
  <si>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</si>
  <si>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</si>
  <si>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</si>
  <si>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</si>
  <si>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</si>
  <si>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</si>
  <si>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</si>
  <si>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</si>
  <si>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</si>
  <si>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</si>
  <si>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</si>
  <si>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</si>
  <si>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</si>
  <si>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</si>
  <si>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</si>
  <si>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Hrana i prehrambeni materijal</t>
  </si>
  <si>
    <t>Materijal za čišćenje</t>
  </si>
  <si>
    <t>Gorivo za prevoz</t>
  </si>
  <si>
    <t>Prevozne usluge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</si>
  <si>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</si>
  <si>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</si>
  <si>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</si>
  <si>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</si>
  <si>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</si>
  <si>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</si>
  <si>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</si>
  <si>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</si>
  <si>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</si>
  <si>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</si>
  <si>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</si>
  <si>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</si>
  <si>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</si>
  <si>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</si>
  <si>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</si>
  <si>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</si>
  <si>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</si>
  <si>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613960</t>
  </si>
  <si>
    <t>Izdaci za informisanje</t>
  </si>
  <si>
    <t>Usluge reprezentacije</t>
  </si>
  <si>
    <t>Ostale stručne usluge</t>
  </si>
  <si>
    <t>Ostali izdaci za informisanje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</si>
  <si>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</si>
  <si>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</si>
  <si>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</si>
  <si>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</si>
  <si>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</si>
  <si>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</si>
  <si>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</si>
  <si>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rad komisija</t>
  </si>
  <si>
    <t>Izdaci za naknade skupštinskim zastupnicima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</si>
  <si>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</si>
  <si>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</si>
  <si>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</si>
  <si>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</si>
  <si>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</si>
  <si>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Sufinanciranje puta Striježevo - Kokoščići</t>
  </si>
  <si>
    <t>Kapitalni projekti na području grada</t>
  </si>
  <si>
    <t>Obilježavanje značajnih datuma (datuma općine, kulturne manifestacije i državni praznici, ljetni festival, sajmovi i dr.)</t>
  </si>
  <si>
    <t>TEKUĆI GRANTOVI I DRUGI TEKUĆI RASHODI</t>
  </si>
  <si>
    <t>614129</t>
  </si>
  <si>
    <t>614180</t>
  </si>
  <si>
    <t>614181</t>
  </si>
  <si>
    <t>614220</t>
  </si>
  <si>
    <t>614229</t>
  </si>
  <si>
    <t>614230</t>
  </si>
  <si>
    <t>614231</t>
  </si>
  <si>
    <t>Tekući grantovi drugim nivoima vlasti</t>
  </si>
  <si>
    <t>Namjenski grantovi drugim nivoima vlasti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</si>
  <si>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</si>
  <si>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</si>
  <si>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</si>
  <si>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</si>
  <si>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</si>
  <si>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</si>
  <si>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</si>
  <si>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</si>
  <si>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</si>
  <si>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</si>
  <si>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Općine)</t>
  </si>
  <si>
    <t>Isplate stipendija (Budžet ZDK)</t>
  </si>
  <si>
    <t>Transfer za posebne namjere</t>
  </si>
  <si>
    <t xml:space="preserve">Transfer za posebne namjene-elem. nepogode </t>
  </si>
  <si>
    <t>Transfer za prevoz učenika</t>
  </si>
  <si>
    <t>Grantovi neprofitnim organizacijama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</si>
  <si>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</si>
  <si>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</si>
  <si>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</si>
  <si>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</si>
  <si>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</si>
  <si>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</si>
  <si>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Subvencije troškova Službe hitne pomoći</t>
  </si>
  <si>
    <t>Subvencije privatnim preduzećima i poduzetnicima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</si>
  <si>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</si>
  <si>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</si>
  <si>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</si>
  <si>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</si>
  <si>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</si>
  <si>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</si>
  <si>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</si>
  <si>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</si>
  <si>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Općine)</t>
  </si>
  <si>
    <t>Kapitalni transferi pojedincima</t>
  </si>
  <si>
    <t>Kapitalni transferi pojedincima (Budžet ZDK.stam.zbrinjavanje)</t>
  </si>
  <si>
    <t>Izdaci za nabavku stalnih sredstava</t>
  </si>
  <si>
    <t>Izdaci za otplate dugova</t>
  </si>
  <si>
    <t>BUDŽETSKA REZERVA</t>
  </si>
  <si>
    <t>Zakonska rezerva</t>
  </si>
  <si>
    <t>Naknada iz funkcionalne premije osiguranja od autoodgovornosti za vatrogasne jedinice</t>
  </si>
  <si>
    <t>Jubilarne nagrade za stabilnost u radu, darovi</t>
  </si>
  <si>
    <t>Putovanje, lična vozila u inostranstvu</t>
  </si>
  <si>
    <t>Troškovi smještaja za službena putovanja</t>
  </si>
  <si>
    <t>Naknade za vr.usluga iz oblasti  premjera i katastra</t>
  </si>
  <si>
    <t>Ostale neplanirane uplate</t>
  </si>
  <si>
    <t>Novčane kazne po općinskim propisima</t>
  </si>
  <si>
    <t>Novčane kazne za prekršaje</t>
  </si>
  <si>
    <t>Ostali prihodi</t>
  </si>
  <si>
    <t>Donacije</t>
  </si>
  <si>
    <t>Naknade za otklananje posljedica pr.nepogoda</t>
  </si>
  <si>
    <t>Pomoć u slučaju ostalih bolesti</t>
  </si>
  <si>
    <t>POD KATEGORIJA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</si>
  <si>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</si>
  <si>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</si>
  <si>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</si>
  <si>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</si>
  <si>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Transfer za kuluru (Centar za kulturu i edukaciju)</t>
  </si>
  <si>
    <t>Transferi pojedincima po osnovu mat.socij.pomoći</t>
  </si>
  <si>
    <t>Učešće u sufinanciranju JPU"Dječije obdanište"Vareš</t>
  </si>
  <si>
    <t>Učešće u sufinanciranju Crvenog križa Vareš</t>
  </si>
  <si>
    <t>Učešće u sufinanciranju Male škole Vareš</t>
  </si>
  <si>
    <t>Učešće u sufinanciranju pučke kuhinje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</si>
  <si>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</si>
  <si>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</si>
  <si>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</si>
  <si>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</si>
  <si>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</si>
  <si>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</si>
  <si>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</si>
  <si>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I</t>
  </si>
  <si>
    <t>IV</t>
  </si>
  <si>
    <t>V</t>
  </si>
  <si>
    <t>VI</t>
  </si>
  <si>
    <t>Kamate na domaća pozajmljivanja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</si>
  <si>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</si>
  <si>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</si>
  <si>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</si>
  <si>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</si>
  <si>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Povrat namjenska sredstva iz ranijih godina</t>
  </si>
  <si>
    <t>Stalna socijalna pomoć-socijalna zaštita-ranije godine</t>
  </si>
  <si>
    <t>Učešće u sufinanciranju Centra za djecu i odrasle s posebnim potrebama ZDK</t>
  </si>
  <si>
    <t>Subvencije za poticaj i razvoj poduzetništva, obrta i turizma</t>
  </si>
  <si>
    <t>613900</t>
  </si>
  <si>
    <t>613112</t>
  </si>
  <si>
    <t>613480</t>
  </si>
  <si>
    <t>12</t>
  </si>
  <si>
    <t>Izdaci za usluge prijevoza i gorivo</t>
  </si>
  <si>
    <t>Unajmljivanje imovine, opreme i nemat. imovine</t>
  </si>
  <si>
    <t>Obilježavanje značajnih datuma</t>
  </si>
  <si>
    <t>Učešće u sufinanciranju centra za djecu i odrasle sa posebnim potrebama ZDK</t>
  </si>
  <si>
    <t>Izdaci za komunikaciju i komunalne uskuge</t>
  </si>
  <si>
    <t>-12-</t>
  </si>
  <si>
    <t xml:space="preserve">Ostale usluge </t>
  </si>
  <si>
    <t>OPĆINSKO  PRAVOBRANITELJSTVO</t>
  </si>
  <si>
    <r>
      <rPr>
        <sz val="10"/>
        <rFont val="Arial"/>
        <family val="2"/>
      </rPr>
      <t>Plaće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umanjenju doprinosa iz redovnog rada</t>
    </r>
  </si>
  <si>
    <t>Troškovi prevoza u inostranstvu javnim sredstvima</t>
  </si>
  <si>
    <t>Troškovi prevoza u inostranstvu službenim vozilom</t>
  </si>
  <si>
    <t>614233</t>
  </si>
  <si>
    <t>Poticaj poljoprivrednoj proizvodnji</t>
  </si>
  <si>
    <t>Kamate na domaća pozajmljivanja (kamate)</t>
  </si>
  <si>
    <t>Kamate na domaća pozajmljivanja (glavnica)</t>
  </si>
  <si>
    <t>Ostali materijali posebne namjere</t>
  </si>
  <si>
    <t>Zatezne kamate</t>
  </si>
  <si>
    <t>Ostali izdaci za druge samostalne djelatnosti i povremeni samostalni rad (ugovori o djelu)</t>
  </si>
  <si>
    <t>Učešće u sufinanciranju Opće biblioteke Vareš</t>
  </si>
  <si>
    <t>Subvencije troškova Službe hitne pomoći Vareš</t>
  </si>
  <si>
    <t>Kamate pozajmice od financijskih institucija (kamate)</t>
  </si>
  <si>
    <t>pozicijama, sredstva iz Proračuna/Budžeta mogu  koristiti samo za namjenu i do visina utvrđene u posebnom dijelu</t>
  </si>
  <si>
    <t>Član 3.</t>
  </si>
  <si>
    <t>Član 5.</t>
  </si>
  <si>
    <t>Ostale isplate pojedincima iz materij.-socijalne sigurnosti</t>
  </si>
  <si>
    <t>Izrada prostornog plana</t>
  </si>
  <si>
    <t>Učešće u kupovini stacionara u Vareš Majdanu</t>
  </si>
  <si>
    <t>Ostale isplate pojedincima (Učešće u sufinanciranju troškova istaknutih sportista)</t>
  </si>
  <si>
    <t>Ostale isplate pojedincima (Sufinanciranje troškova školovanja učenika i studenata)</t>
  </si>
  <si>
    <t>Poseban porez za zaštitu od prirodnih i dr.nesreća po osnovu ugovora o djelu i privremenih i povremenih poslova  (zaostale obveze)</t>
  </si>
  <si>
    <t>Popravka i održavanje spomenika</t>
  </si>
  <si>
    <t>Grantovi udruženjima građana, sportskim, omladinskim udruženjima i dr.</t>
  </si>
  <si>
    <t>Učešće u sufinanciranju NK Vareš</t>
  </si>
  <si>
    <t>Naknada skupštinskim zastupnicima</t>
  </si>
  <si>
    <t>Ostale usluge</t>
  </si>
  <si>
    <t>Grantovi udruženjima građana, sportskim udruženjima</t>
  </si>
  <si>
    <t>Ostali Izdaci za informisanje</t>
  </si>
  <si>
    <t>1.Prihodi od poduzetničkih aktivnosti i imovine i prihodi od pozitivnih tečajnih razlika</t>
  </si>
  <si>
    <t>Primljeni tekući transferi od međunarodnih organizacija</t>
  </si>
  <si>
    <t>Prihodi od zakupa korištenje sportsko-privrednih lovišta</t>
  </si>
  <si>
    <t xml:space="preserve">Naknada na promet šuma </t>
  </si>
  <si>
    <t>Namještaj</t>
  </si>
  <si>
    <t>Kompjuterska oprema</t>
  </si>
  <si>
    <t>Motorna vozila</t>
  </si>
  <si>
    <t>Prihodi od indirektnih poreza na ime financiranja</t>
  </si>
  <si>
    <t xml:space="preserve">SVEGA DOTACIJE </t>
  </si>
  <si>
    <r>
      <t xml:space="preserve">adresa: </t>
    </r>
    <r>
      <rPr>
        <sz val="12"/>
        <rFont val="Times New Roman"/>
        <family val="1"/>
      </rPr>
      <t>Zvijezda 34, 71330 Vareš</t>
    </r>
  </si>
  <si>
    <r>
      <t>tel.:</t>
    </r>
    <r>
      <rPr>
        <sz val="12"/>
        <rFont val="Times New Roman"/>
        <family val="1"/>
      </rPr>
      <t xml:space="preserve"> 00387 32 848 100;</t>
    </r>
    <r>
      <rPr>
        <b/>
        <sz val="12"/>
        <rFont val="Times New Roman"/>
        <family val="1"/>
      </rPr>
      <t xml:space="preserve"> fax: </t>
    </r>
    <r>
      <rPr>
        <sz val="12"/>
        <rFont val="Times New Roman"/>
        <family val="1"/>
      </rPr>
      <t>848 150</t>
    </r>
  </si>
  <si>
    <r>
      <t xml:space="preserve">identifikacijski broj: </t>
    </r>
    <r>
      <rPr>
        <sz val="12"/>
        <rFont val="Times New Roman"/>
        <family val="1"/>
      </rPr>
      <t>4218285300002</t>
    </r>
  </si>
  <si>
    <r>
      <t>web:</t>
    </r>
    <r>
      <rPr>
        <sz val="12"/>
        <rFont val="Times New Roman"/>
        <family val="1"/>
      </rPr>
      <t xml:space="preserve"> www.vares.info</t>
    </r>
  </si>
  <si>
    <r>
      <t>depozitni račun:</t>
    </r>
    <r>
      <rPr>
        <sz val="12"/>
        <rFont val="Times New Roman"/>
        <family val="1"/>
      </rPr>
      <t xml:space="preserve"> 3380002210017420</t>
    </r>
  </si>
  <si>
    <r>
      <t>e-mail:</t>
    </r>
    <r>
      <rPr>
        <sz val="12"/>
        <rFont val="Times New Roman"/>
        <family val="1"/>
      </rPr>
      <t xml:space="preserve"> vares@bih.net.ba</t>
    </r>
  </si>
  <si>
    <t>Dotacije od Države</t>
  </si>
  <si>
    <t>Dotacije od Republike Srpske</t>
  </si>
  <si>
    <t xml:space="preserve">U K U P N O   RAZDIO  8 </t>
  </si>
  <si>
    <t>U K U P N O   RAZDIO  9</t>
  </si>
  <si>
    <t>U K U P N O   RAZDIO  10</t>
  </si>
  <si>
    <t>U K U P N O   RAZDIO  11</t>
  </si>
  <si>
    <t>SLUŽBA ZA PRIVREDU, FINANCIJE I TREZOR</t>
  </si>
  <si>
    <t>U K U P N O   RAZDIO  7</t>
  </si>
  <si>
    <t>U K U P N O   RAZDIO  12</t>
  </si>
  <si>
    <t>SVEGA RASHODI: (RAZDIO 6 - 12)</t>
  </si>
  <si>
    <t>-13-</t>
  </si>
  <si>
    <t>INDEX           9 : 7</t>
  </si>
  <si>
    <t>S V E U K U P N O: (1 - 14)</t>
  </si>
  <si>
    <t>SLUŽBA ZA CIVILNU ZAŠTITU</t>
  </si>
  <si>
    <t xml:space="preserve">SLUŽBA ZA PROSTORNO UREĐENJE </t>
  </si>
  <si>
    <t>JEDINICA ZA UPRAVLJANJE LOKALNIM RAZVOJEM</t>
  </si>
  <si>
    <t>Naknada za korištenje građevinskog zemljišta (iz ranijih godina)</t>
  </si>
  <si>
    <t>Učešće u rekonstrukciji putne mreže sredstva iz R.Srpske</t>
  </si>
  <si>
    <t>Ostale usluge (Grantovi mjesnim zajednicama)</t>
  </si>
  <si>
    <t>Subvenciranje opravke dimnjaka na stambenim zgradama</t>
  </si>
  <si>
    <t>Sufinanciranje ranije preuzetih obveza (Projekti i dr.)</t>
  </si>
  <si>
    <t>Ostale usluge ( transfer mjesnim zajednicama)</t>
  </si>
  <si>
    <t xml:space="preserve">Izdaci osiguranja </t>
  </si>
  <si>
    <t>Osiguranje zaposlenih - kolektivno životno osiguranje</t>
  </si>
  <si>
    <t>Civilna zaštita</t>
  </si>
  <si>
    <t>Obilježavanje Dana općine</t>
  </si>
  <si>
    <t>Radnički dom</t>
  </si>
  <si>
    <t>614239</t>
  </si>
  <si>
    <t>Sufinanciranje troškova prijevoza učenika</t>
  </si>
  <si>
    <t>Otplate domaćim financijskim institucijama</t>
  </si>
  <si>
    <t>Otplata unutarnjeg duga financijskim institucijama</t>
  </si>
  <si>
    <t>Primljeni namjenski transferi za razvoj turizma</t>
  </si>
  <si>
    <t xml:space="preserve">Transfer za izbore </t>
  </si>
  <si>
    <t>Primljeni tekući transferi od inozemnih vlada</t>
  </si>
  <si>
    <t>Izrada adresnog registra</t>
  </si>
  <si>
    <t xml:space="preserve">U K U P N O                      </t>
  </si>
  <si>
    <t xml:space="preserve">STRUČNA SLUŽBA OPĆINSKOG VIJEĆA </t>
  </si>
  <si>
    <t>Transfer za izbore</t>
  </si>
  <si>
    <t>-11-</t>
  </si>
  <si>
    <t>Sufinanciranje nabavke aparata za dijalizu</t>
  </si>
  <si>
    <t>Ostale isplate pojedincima (Učešće u sufinanciranju troš. istaknutih sportista)</t>
  </si>
  <si>
    <t>PRORAČUN  /  BUDŽET</t>
  </si>
  <si>
    <t xml:space="preserve">           Na temelju članka 7. stavka 1. Zakona o proračunima - budžetima u Federaciji BiH ("Službene novine F BiH",broj:102/13, 9/14, 13/14, 8/15, 91/15, 102/15, 104/16, 5/18, 11/19 i 99/19) i članka 13. Zakona o principima lokalne samouprave u Federaciji Bosne i Hercegovine", broj 49/06 i 51/09) i članka 22. točke 3 Statuta općine Vareš - prečišćeni tekst, broj 01-162/12. od 11.09.2012.godine, Općinsko vijeće općine Vareš  na ____. sjednici održanoj dana______________.godine,  d o n o s i:</t>
  </si>
  <si>
    <t>OPĆINE  VAREŠ ZA 2021.GODINU</t>
  </si>
  <si>
    <t>PLANIRANI PRIHODI I RASHODI ZA 2021.GOD.</t>
  </si>
  <si>
    <t>U skladu sa člankom 1. Proračuna/Budžeta Općine Vareš za 2021. godinu prihodi i primici te rashodi i izdaci utvrđuju se po grupama u bilanci/bilansu prihoda i primitaka te rashoda i izdataka za 2021. godinu, kako slijedi:</t>
  </si>
  <si>
    <t>OSTVAREN PRORAČUN / BUDŽET ZA 2019.GODINU</t>
  </si>
  <si>
    <t>PLAN  PRORAČUNA / BUDŽETA ZA 2020. GODINU</t>
  </si>
  <si>
    <t>OSTVAREN  PRORAČUN / BUDŽETA ZA I-IX /2020.GOD.</t>
  </si>
  <si>
    <t>PRORAČUN / BUDŽET ZA 2021. GODINU</t>
  </si>
  <si>
    <t xml:space="preserve"> PRORAČUN / BUDŽET ZA 2020. GODINU</t>
  </si>
  <si>
    <t>OSTVARENJE  PRORAČUNA / BUDŽETA ZA I-IX /2020.GOD.</t>
  </si>
  <si>
    <t xml:space="preserve">Proračunski/Budžetski korisnici, koji su u posebnom dijelu Proračuna/Budžeta određeni za nositelje sredstava po pojedinim </t>
  </si>
  <si>
    <t>Proračuna/Budžeta.</t>
  </si>
  <si>
    <t>PRIHODI</t>
  </si>
  <si>
    <t>PRIMICI</t>
  </si>
  <si>
    <t>UKUPNO PRIHODI I PRIMICI</t>
  </si>
  <si>
    <t xml:space="preserve">RASHODI </t>
  </si>
  <si>
    <t>IZDACI</t>
  </si>
  <si>
    <t>UKUPNO RASHODI I IZDACI</t>
  </si>
  <si>
    <t>Proračun/ budžet Općine Vareš za 2021. godinu sastoji se od:</t>
  </si>
  <si>
    <t>Prihodi od poreza na dohodak fizičkih osoba od nes.djelatnosti</t>
  </si>
  <si>
    <t>Prihodi od poreza na dohodak fizičkih osoba od samost.djelatnosti</t>
  </si>
  <si>
    <t>Prihodi od poreza na dohodak fizičkih osoba od imovine i imovinskih prava</t>
  </si>
  <si>
    <t>Prihodi od poreza na dohodak fizičkih osoba na dobitke od nagradnih igara i igara na sreću</t>
  </si>
  <si>
    <t>Prihodi od poreza na dohodak od drugih samostalnih djelatnosti</t>
  </si>
  <si>
    <t>Prihodi od poreza na dohodak po konačnom obračunu</t>
  </si>
  <si>
    <t>Naknada za korištenje cestevnog zemljišta</t>
  </si>
  <si>
    <t>Ostale naknade</t>
  </si>
  <si>
    <t>OSTVARENJE PRORAČUNA / BUDŽETA ZA 2019.GOD.</t>
  </si>
  <si>
    <t>Izdaci za telefon, telefaks i teleks</t>
  </si>
  <si>
    <t>Obilježvanje godišnjice stradanja stanovnika Stupnog Dola</t>
  </si>
  <si>
    <t>Subvencije javnim preduzećima</t>
  </si>
  <si>
    <t>Učešće u zbrinjavanju pasa lutalica na području općine Vareš</t>
  </si>
  <si>
    <t>Sufinanciranje memorialnog centra Srebrenica-Potočari</t>
  </si>
  <si>
    <t>Provjeriti s načelnikom</t>
  </si>
  <si>
    <t>Objedinjeno sa danom općine</t>
  </si>
  <si>
    <t>Dizel</t>
  </si>
  <si>
    <t xml:space="preserve">Kapitalni grantovi mjesnim zajednicama (Budžet ZDK-vodni objekti) </t>
  </si>
  <si>
    <t xml:space="preserve"> </t>
  </si>
  <si>
    <t>Budući da ništa nije ostvareno u 2020 nije planirano ni u 2021</t>
  </si>
  <si>
    <t>Načelnik provjeriti</t>
  </si>
  <si>
    <t>Da li treba planirati dodatna sredstva za zdravstvenu zastitu</t>
  </si>
  <si>
    <t>Ugovri o djelu smanjeni na 40.000,00 KM</t>
  </si>
  <si>
    <t>Mjesne zajednice smanjeno na 10.000,00 KM</t>
  </si>
  <si>
    <t>Nije planirano u 2021. godini</t>
  </si>
  <si>
    <t>Planirano 10.000,00 KM u 2021.</t>
  </si>
  <si>
    <t>Planirani 1.000,00 KM jer u 2020 su ili ostvareni 165,00 KM</t>
  </si>
  <si>
    <t>Nije planirano</t>
  </si>
  <si>
    <t>Smanjeno za 3.000,00 KM u odnosu na 2020</t>
  </si>
  <si>
    <t>smanjeno za 6.000,00 Km u odnosu na 2020</t>
  </si>
  <si>
    <t>Smanjeno za 10.000,00 Km u odnosu na 2020</t>
  </si>
  <si>
    <t>Smanjeno za 2.500,00 KM u odnosu na 2020</t>
  </si>
  <si>
    <t>Smanjeno za 7.000,00 KM u odnosu na 2020</t>
  </si>
  <si>
    <t>Učešće u zbrinajvanju pasa lutalica na području općine Vareš</t>
  </si>
  <si>
    <t>Subvencije porodiljama</t>
  </si>
  <si>
    <t xml:space="preserve">Isplate za stipendije </t>
  </si>
  <si>
    <t>Obilježavanje godišnjica stradanja stanovnika Stupnog Dola</t>
  </si>
  <si>
    <t>-</t>
  </si>
  <si>
    <t>D -  RAČUN KAPITALNIH PRIMITAKA I FINANCIRANJA</t>
  </si>
  <si>
    <t>Kapitalni primici od prodaje stalnih sredstava</t>
  </si>
  <si>
    <t>Primljeni kapitalni transferi od inostranih vlada</t>
  </si>
  <si>
    <t>Primici od financijske imovine</t>
  </si>
  <si>
    <t>Primici od dugoročnog zaduživanja</t>
  </si>
  <si>
    <t>Primici od kratkoročnog zaduživanja</t>
  </si>
  <si>
    <t>SVEGA RAČUN KAPITALNIH PRIMITAKA I FINANCIRANJA</t>
  </si>
  <si>
    <t xml:space="preserve">Rekonstrukcija cesta i mostova </t>
  </si>
  <si>
    <t>Izdaci za financijsku imovinu</t>
  </si>
  <si>
    <t>UKUPNO RASHODI</t>
  </si>
  <si>
    <t>SVEGA PRIHODI, PRIMICI I FINANCIRANJE ( A + B + C+ D)</t>
  </si>
  <si>
    <t>B - RAČUN KAPITALNIH IZDATAKA I FINANCIRANJA</t>
  </si>
  <si>
    <t>UKUPNO RASHODI, IZDACI, FINANCIRANJE I BUDŽETSKA REZERVA (A+B+C)</t>
  </si>
  <si>
    <t xml:space="preserve">R A S H O D I : </t>
  </si>
  <si>
    <t>UKUPNO KAPITALNI IZDACI I FINANCIRANJA</t>
  </si>
  <si>
    <t>Usluge opravki i održavanja cesta i mostova(lokalnih puteva)</t>
  </si>
  <si>
    <t>Broj:_______/21</t>
  </si>
  <si>
    <t>Vareš,________.2021.godine</t>
  </si>
  <si>
    <t xml:space="preserve">Budžetske rezerve  </t>
  </si>
  <si>
    <t>Izdaci za saniranje deficita proračuna/budžeta</t>
  </si>
  <si>
    <t>Subvencije javim preduzećima</t>
  </si>
  <si>
    <t>N A C R T :</t>
  </si>
  <si>
    <t>PREDSJEDAVAJUĆA OPĆINSKOG</t>
  </si>
  <si>
    <t>Mahira Brkić</t>
  </si>
  <si>
    <t>Transfer za mlade</t>
  </si>
  <si>
    <t>INDEX 9:7</t>
  </si>
  <si>
    <t>Primici od prodaje zemljišta</t>
  </si>
  <si>
    <t>Rekontrukcija i investiciono održavanje</t>
  </si>
  <si>
    <t>NACRT:</t>
  </si>
  <si>
    <t>Uplaćene refundacije bolovanja iz ranijih godina</t>
  </si>
  <si>
    <t>Benzin</t>
  </si>
  <si>
    <t>Izdaci za poštanske usluge</t>
  </si>
  <si>
    <t>Investiciono održavanje zgrada</t>
  </si>
  <si>
    <t>Izdaci za električnu energiju</t>
  </si>
  <si>
    <t>Učešće u sufinanciranju deminiranja terena na području općine Vareš</t>
  </si>
  <si>
    <t>Učešće u sufinansiranju deminiranja terena na području općine</t>
  </si>
  <si>
    <t>-14-</t>
  </si>
  <si>
    <t>OPĆINE  VAREŠ ZA 2023.GODINU</t>
  </si>
  <si>
    <t>Proračun/ budžet Općine Vareš za 2023. godinu sastoji se od:</t>
  </si>
  <si>
    <t>PLANIRANI PRIHODI I RASHODI ZA 2023.GOD.</t>
  </si>
  <si>
    <t>U skladu sa člankom 1. Proračuna/Budžeta Općine Vareš za 2023. godinu prihodi i primici te rashodi i izdaci utvrđuju se po grupama u bilanci/bilansu prihoda i primitaka te rashoda i izdataka za 2023. godinu, kako slijedi:</t>
  </si>
  <si>
    <t>OSTVAREN PRORAČUN / BUDŽET ZA 2021.GODINU</t>
  </si>
  <si>
    <t>PLAN  PRORAČUNA / BUDŽETA ZA 2022. GODINU</t>
  </si>
  <si>
    <t>OSTVAREN  PRORAČUN / BUDŽETA ZA I-IX /2022.GOD.</t>
  </si>
  <si>
    <t>PRORAČUN / BUDŽET ZA 2023. GODINU</t>
  </si>
  <si>
    <t>Strojevi, uređaji i alati, instalacije</t>
  </si>
  <si>
    <t>Novčane kazne (neporezni prihodi) i ostali prihodi</t>
  </si>
  <si>
    <t>OSTVARENJE PRORAČUNA / BUDŽETA ZA 2021.GOD.</t>
  </si>
  <si>
    <t xml:space="preserve"> PRORAČUN / BUDŽET ZA 2022. GODINU</t>
  </si>
  <si>
    <t>OSTVARENJE  PRORAČUNA / BUDŽETA ZA I-IX /2022.GOD.</t>
  </si>
  <si>
    <t>Nabavka zemljišta</t>
  </si>
  <si>
    <t>Nabavka ostalih pomoćnih građevina</t>
  </si>
  <si>
    <t>Prihodi od poreza na dohodak fizičkih osoba od ulaganja kapitala</t>
  </si>
  <si>
    <t>D - KAPITALNI TRANSFERI</t>
  </si>
  <si>
    <t>Kapitalni transferi od ostalih razina vlasti</t>
  </si>
  <si>
    <t>Primljeni kapitalni transferi od kantona</t>
  </si>
  <si>
    <t>F -  RAČUN KAPITALNIH PRIMITAKA I FINANCIRANJA</t>
  </si>
  <si>
    <t>F</t>
  </si>
  <si>
    <t>SVEGA KAPITALNI TRANSFERI</t>
  </si>
  <si>
    <t>Naknade za povrat više ili pogrešno uplaćenih sr. i dr. rashodi</t>
  </si>
  <si>
    <t>Obilježavanje godišnjice stradanja stanovnika Stupnog Dola</t>
  </si>
  <si>
    <t>Izgradnja sportskog igrališta na Budoželju</t>
  </si>
  <si>
    <t>Primici od prodaje zgrada i stambenih objekata</t>
  </si>
  <si>
    <t xml:space="preserve">Izdaci za saniranje deficita </t>
  </si>
  <si>
    <t>Izrada urbanističkog plana</t>
  </si>
  <si>
    <t>PRORAČUN ZA 2022.GOD.</t>
  </si>
  <si>
    <t>PRORAČUN ZA      2023.GOD.</t>
  </si>
  <si>
    <t>Transfer za aktivnosti iz Strategija omladinske politike</t>
  </si>
  <si>
    <t>Transfer za aktivn. Strategija razvoja kulture, turizma i sporta</t>
  </si>
  <si>
    <t>Izrada sportskog igrališta na Budoželju</t>
  </si>
  <si>
    <t>Transfer za aktivnosti iz Strategije omladinske politike</t>
  </si>
  <si>
    <t>Transfer za aktiv. iz Strategije razvoja kulture, turizma i sporta</t>
  </si>
  <si>
    <t>Član 4.</t>
  </si>
  <si>
    <t>Proračun / Budžet Općine Vareš za 2023. godinu stupa na snagu osmog dana od dana objavljivanja na oglasnoj tabli</t>
  </si>
  <si>
    <t>Općine Vareš, a primjenjivat će se od 01.01.2023.godine.</t>
  </si>
  <si>
    <t>Broj:_____/22</t>
  </si>
  <si>
    <t xml:space="preserve">           Na temelju članka 7. stavka 1. Zakona o proračunima - budžetima u Federaciji BiH ("Službene novine F BiH",broj:102/13, 9/14, 13/14, 8/15, 91/15, 102/15, 104/16, 5/18, 11/19, 99/19 i 25a/22) i članka 13. Zakona o principima lokalne samouprave u Federaciji Bosne i Hercegovine", broj 49/06 i 51/09) i članka 22. točke 3. Statuta općine Vareš - prečišćeni tekst, broj 01-162/12. od 11.09.2012.godine, Općinsko vijeće općine Vareš  na __. sjednici održanoj dana ________.2022. godine,  d o n o s i:</t>
  </si>
  <si>
    <t>Vareš,_______.2022.godine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</si>
</sst>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  <numFmt numFmtId="182" formatCode="[$-41A]dd\.\ mmmm\ yyyy"/>
  </numFmts>
  <fonts count="63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F4D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49" fontId="11" fillId="0" borderId="0" xfId="0" applyNumberFormat="1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 horizontal="center"/>
    </xf>
    <xf numFmtId="3" fontId="5" fillId="35" borderId="12" xfId="0" applyNumberFormat="1" applyFont="1" applyFill="1" applyBorder="1" applyAlignment="1" quotePrefix="1">
      <alignment horizontal="right" wrapText="1"/>
    </xf>
    <xf numFmtId="0" fontId="5" fillId="35" borderId="12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readingOrder="1"/>
    </xf>
    <xf numFmtId="0" fontId="5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3" fontId="5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5" fillId="36" borderId="17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5" fillId="35" borderId="12" xfId="0" applyNumberFormat="1" applyFont="1" applyFill="1" applyBorder="1" applyAlignment="1" quotePrefix="1">
      <alignment horizontal="right" wrapText="1"/>
    </xf>
    <xf numFmtId="0" fontId="4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5" fillId="36" borderId="19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center"/>
    </xf>
    <xf numFmtId="3" fontId="12" fillId="36" borderId="12" xfId="0" applyNumberFormat="1" applyFont="1" applyFill="1" applyBorder="1" applyAlignment="1">
      <alignment horizontal="right"/>
    </xf>
    <xf numFmtId="3" fontId="12" fillId="34" borderId="12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34" borderId="21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1" fillId="33" borderId="16" xfId="0" applyNumberFormat="1" applyFont="1" applyFill="1" applyBorder="1" applyAlignment="1" quotePrefix="1">
      <alignment/>
    </xf>
    <xf numFmtId="0" fontId="4" fillId="0" borderId="16" xfId="0" applyFont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12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49" fontId="12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/>
    </xf>
    <xf numFmtId="49" fontId="4" fillId="33" borderId="12" xfId="0" applyNumberFormat="1" applyFont="1" applyFill="1" applyBorder="1" applyAlignment="1" quotePrefix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 quotePrefix="1">
      <alignment horizontal="center"/>
    </xf>
    <xf numFmtId="49" fontId="4" fillId="33" borderId="16" xfId="0" applyNumberFormat="1" applyFont="1" applyFill="1" applyBorder="1" applyAlignment="1" quotePrefix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5" fillId="37" borderId="12" xfId="0" applyNumberFormat="1" applyFont="1" applyFill="1" applyBorder="1" applyAlignment="1">
      <alignment horizontal="right"/>
    </xf>
    <xf numFmtId="172" fontId="5" fillId="36" borderId="12" xfId="0" applyNumberFormat="1" applyFont="1" applyFill="1" applyBorder="1" applyAlignment="1">
      <alignment horizontal="right" wrapText="1"/>
    </xf>
    <xf numFmtId="0" fontId="4" fillId="38" borderId="12" xfId="0" applyFont="1" applyFill="1" applyBorder="1" applyAlignment="1">
      <alignment/>
    </xf>
    <xf numFmtId="0" fontId="4" fillId="38" borderId="16" xfId="0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172" fontId="5" fillId="38" borderId="0" xfId="0" applyNumberFormat="1" applyFont="1" applyFill="1" applyBorder="1" applyAlignment="1">
      <alignment horizontal="right" wrapText="1"/>
    </xf>
    <xf numFmtId="172" fontId="5" fillId="36" borderId="13" xfId="0" applyNumberFormat="1" applyFont="1" applyFill="1" applyBorder="1" applyAlignment="1">
      <alignment horizontal="right" wrapText="1"/>
    </xf>
    <xf numFmtId="3" fontId="5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4" fillId="34" borderId="21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left"/>
    </xf>
    <xf numFmtId="172" fontId="5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5" fillId="35" borderId="12" xfId="0" applyNumberFormat="1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5" fillId="38" borderId="12" xfId="0" applyFont="1" applyFill="1" applyBorder="1" applyAlignment="1">
      <alignment horizontal="left"/>
    </xf>
    <xf numFmtId="172" fontId="5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5" fillId="38" borderId="12" xfId="0" applyFont="1" applyFill="1" applyBorder="1" applyAlignment="1">
      <alignment/>
    </xf>
    <xf numFmtId="172" fontId="5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4" fillId="34" borderId="12" xfId="0" applyNumberFormat="1" applyFont="1" applyFill="1" applyBorder="1" applyAlignment="1" quotePrefix="1">
      <alignment horizontal="center"/>
    </xf>
    <xf numFmtId="3" fontId="4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49" fontId="5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right"/>
    </xf>
    <xf numFmtId="3" fontId="5" fillId="36" borderId="12" xfId="0" applyNumberFormat="1" applyFont="1" applyFill="1" applyBorder="1" applyAlignment="1" quotePrefix="1">
      <alignment horizontal="right"/>
    </xf>
    <xf numFmtId="49" fontId="12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5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4" fillId="39" borderId="14" xfId="0" applyFont="1" applyFill="1" applyBorder="1" applyAlignment="1">
      <alignment/>
    </xf>
    <xf numFmtId="49" fontId="4" fillId="39" borderId="14" xfId="0" applyNumberFormat="1" applyFont="1" applyFill="1" applyBorder="1" applyAlignment="1">
      <alignment/>
    </xf>
    <xf numFmtId="0" fontId="4" fillId="39" borderId="12" xfId="0" applyFont="1" applyFill="1" applyBorder="1" applyAlignment="1">
      <alignment/>
    </xf>
    <xf numFmtId="49" fontId="4" fillId="39" borderId="12" xfId="0" applyNumberFormat="1" applyFont="1" applyFill="1" applyBorder="1" applyAlignment="1" quotePrefix="1">
      <alignment horizontal="center"/>
    </xf>
    <xf numFmtId="0" fontId="4" fillId="39" borderId="14" xfId="0" applyFont="1" applyFill="1" applyBorder="1" applyAlignment="1">
      <alignment horizontal="center"/>
    </xf>
    <xf numFmtId="49" fontId="4" fillId="39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0" fillId="38" borderId="0" xfId="0" applyFill="1" applyAlignment="1">
      <alignment/>
    </xf>
    <xf numFmtId="0" fontId="4" fillId="39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/>
    </xf>
    <xf numFmtId="49" fontId="4" fillId="38" borderId="12" xfId="0" applyNumberFormat="1" applyFont="1" applyFill="1" applyBorder="1" applyAlignment="1" quotePrefix="1">
      <alignment/>
    </xf>
    <xf numFmtId="0" fontId="1" fillId="39" borderId="19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49" fontId="12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9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5" fillId="35" borderId="12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 horizontal="right" wrapText="1"/>
    </xf>
    <xf numFmtId="0" fontId="5" fillId="34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0" fontId="4" fillId="39" borderId="16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172" fontId="5" fillId="33" borderId="13" xfId="0" applyNumberFormat="1" applyFont="1" applyFill="1" applyBorder="1" applyAlignment="1">
      <alignment horizontal="right" wrapText="1"/>
    </xf>
    <xf numFmtId="2" fontId="11" fillId="0" borderId="0" xfId="0" applyNumberFormat="1" applyFont="1" applyAlignment="1">
      <alignment/>
    </xf>
    <xf numFmtId="0" fontId="5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3" fontId="5" fillId="36" borderId="14" xfId="0" applyNumberFormat="1" applyFont="1" applyFill="1" applyBorder="1" applyAlignment="1">
      <alignment horizontal="right"/>
    </xf>
    <xf numFmtId="0" fontId="4" fillId="38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38" borderId="0" xfId="0" applyFont="1" applyFill="1" applyBorder="1" applyAlignment="1">
      <alignment/>
    </xf>
    <xf numFmtId="49" fontId="7" fillId="0" borderId="16" xfId="0" applyNumberFormat="1" applyFont="1" applyFill="1" applyBorder="1" applyAlignment="1" quotePrefix="1">
      <alignment horizontal="center"/>
    </xf>
    <xf numFmtId="49" fontId="7" fillId="39" borderId="12" xfId="0" applyNumberFormat="1" applyFont="1" applyFill="1" applyBorder="1" applyAlignment="1" quotePrefix="1">
      <alignment horizontal="center"/>
    </xf>
    <xf numFmtId="49" fontId="4" fillId="39" borderId="16" xfId="0" applyNumberFormat="1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 quotePrefix="1">
      <alignment horizontal="center"/>
    </xf>
    <xf numFmtId="3" fontId="7" fillId="39" borderId="12" xfId="0" applyNumberFormat="1" applyFont="1" applyFill="1" applyBorder="1" applyAlignment="1" quotePrefix="1">
      <alignment horizontal="center"/>
    </xf>
    <xf numFmtId="3" fontId="7" fillId="38" borderId="12" xfId="0" applyNumberFormat="1" applyFont="1" applyFill="1" applyBorder="1" applyAlignment="1" quotePrefix="1">
      <alignment horizontal="center"/>
    </xf>
    <xf numFmtId="1" fontId="0" fillId="39" borderId="12" xfId="0" applyNumberFormat="1" applyFont="1" applyFill="1" applyBorder="1" applyAlignment="1" quotePrefix="1">
      <alignment horizontal="center"/>
    </xf>
    <xf numFmtId="3" fontId="0" fillId="39" borderId="12" xfId="0" applyNumberFormat="1" applyFont="1" applyFill="1" applyBorder="1" applyAlignment="1" quotePrefix="1">
      <alignment horizontal="right"/>
    </xf>
    <xf numFmtId="3" fontId="0" fillId="37" borderId="12" xfId="0" applyNumberFormat="1" applyFont="1" applyFill="1" applyBorder="1" applyAlignment="1" quotePrefix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37" borderId="17" xfId="0" applyNumberFormat="1" applyFont="1" applyFill="1" applyBorder="1" applyAlignment="1" quotePrefix="1">
      <alignment horizontal="right"/>
    </xf>
    <xf numFmtId="49" fontId="4" fillId="39" borderId="16" xfId="0" applyNumberFormat="1" applyFont="1" applyFill="1" applyBorder="1" applyAlignment="1">
      <alignment horizontal="center"/>
    </xf>
    <xf numFmtId="3" fontId="5" fillId="39" borderId="12" xfId="0" applyNumberFormat="1" applyFont="1" applyFill="1" applyBorder="1" applyAlignment="1" quotePrefix="1">
      <alignment horizontal="right"/>
    </xf>
    <xf numFmtId="3" fontId="5" fillId="36" borderId="17" xfId="0" applyNumberFormat="1" applyFont="1" applyFill="1" applyBorder="1" applyAlignment="1" quotePrefix="1">
      <alignment horizontal="right"/>
    </xf>
    <xf numFmtId="3" fontId="0" fillId="34" borderId="13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4" fillId="39" borderId="19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9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" fontId="0" fillId="3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39" borderId="12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9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 quotePrefix="1">
      <alignment horizontal="center"/>
    </xf>
    <xf numFmtId="0" fontId="0" fillId="39" borderId="13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0" fillId="33" borderId="12" xfId="0" applyNumberFormat="1" applyFont="1" applyFill="1" applyBorder="1" applyAlignment="1" quotePrefix="1">
      <alignment/>
    </xf>
    <xf numFmtId="49" fontId="0" fillId="33" borderId="16" xfId="0" applyNumberFormat="1" applyFont="1" applyFill="1" applyBorder="1" applyAlignment="1" quotePrefix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39" borderId="17" xfId="0" applyFont="1" applyFill="1" applyBorder="1" applyAlignment="1">
      <alignment/>
    </xf>
    <xf numFmtId="49" fontId="0" fillId="33" borderId="21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/>
    </xf>
    <xf numFmtId="0" fontId="5" fillId="39" borderId="12" xfId="0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3" borderId="16" xfId="0" applyNumberFormat="1" applyFont="1" applyFill="1" applyBorder="1" applyAlignment="1" quotePrefix="1">
      <alignment horizontal="center"/>
    </xf>
    <xf numFmtId="49" fontId="0" fillId="33" borderId="16" xfId="0" applyNumberFormat="1" applyFont="1" applyFill="1" applyBorder="1" applyAlignment="1" quotePrefix="1">
      <alignment/>
    </xf>
    <xf numFmtId="49" fontId="0" fillId="39" borderId="22" xfId="0" applyNumberFormat="1" applyFont="1" applyFill="1" applyBorder="1" applyAlignment="1" quotePrefix="1">
      <alignment horizontal="center"/>
    </xf>
    <xf numFmtId="49" fontId="0" fillId="33" borderId="22" xfId="0" applyNumberFormat="1" applyFont="1" applyFill="1" applyBorder="1" applyAlignment="1" quotePrefix="1">
      <alignment/>
    </xf>
    <xf numFmtId="49" fontId="0" fillId="38" borderId="24" xfId="0" applyNumberFormat="1" applyFont="1" applyFill="1" applyBorder="1" applyAlignment="1" quotePrefix="1">
      <alignment/>
    </xf>
    <xf numFmtId="49" fontId="0" fillId="34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" fillId="39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4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38" borderId="0" xfId="0" applyFont="1" applyFill="1" applyAlignment="1">
      <alignment/>
    </xf>
    <xf numFmtId="49" fontId="5" fillId="38" borderId="16" xfId="0" applyNumberFormat="1" applyFont="1" applyFill="1" applyBorder="1" applyAlignment="1" quotePrefix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left"/>
    </xf>
    <xf numFmtId="0" fontId="0" fillId="39" borderId="20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/>
    </xf>
    <xf numFmtId="172" fontId="5" fillId="33" borderId="12" xfId="0" applyNumberFormat="1" applyFont="1" applyFill="1" applyBorder="1" applyAlignment="1" quotePrefix="1">
      <alignment horizontal="right" wrapText="1"/>
    </xf>
    <xf numFmtId="172" fontId="5" fillId="38" borderId="12" xfId="0" applyNumberFormat="1" applyFont="1" applyFill="1" applyBorder="1" applyAlignment="1" quotePrefix="1">
      <alignment horizontal="right" wrapText="1"/>
    </xf>
    <xf numFmtId="0" fontId="61" fillId="0" borderId="0" xfId="0" applyFont="1" applyAlignment="1">
      <alignment/>
    </xf>
    <xf numFmtId="49" fontId="0" fillId="38" borderId="0" xfId="0" applyNumberFormat="1" applyFont="1" applyFill="1" applyBorder="1" applyAlignment="1">
      <alignment horizontal="left" wrapText="1"/>
    </xf>
    <xf numFmtId="0" fontId="5" fillId="39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right"/>
    </xf>
    <xf numFmtId="3" fontId="5" fillId="36" borderId="23" xfId="0" applyNumberFormat="1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5" fillId="38" borderId="0" xfId="0" applyFont="1" applyFill="1" applyBorder="1" applyAlignment="1" quotePrefix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172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0" fillId="38" borderId="0" xfId="0" applyFill="1" applyBorder="1" applyAlignment="1">
      <alignment wrapText="1"/>
    </xf>
    <xf numFmtId="3" fontId="0" fillId="38" borderId="0" xfId="0" applyNumberFormat="1" applyFill="1" applyBorder="1" applyAlignment="1">
      <alignment horizontal="right"/>
    </xf>
    <xf numFmtId="0" fontId="1" fillId="38" borderId="0" xfId="0" applyFont="1" applyFill="1" applyAlignment="1">
      <alignment/>
    </xf>
    <xf numFmtId="49" fontId="4" fillId="38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6" fillId="0" borderId="0" xfId="0" applyFont="1" applyAlignment="1">
      <alignment/>
    </xf>
    <xf numFmtId="0" fontId="0" fillId="38" borderId="11" xfId="0" applyFont="1" applyFill="1" applyBorder="1" applyAlignment="1">
      <alignment horizontal="left"/>
    </xf>
    <xf numFmtId="0" fontId="0" fillId="38" borderId="0" xfId="0" applyFill="1" applyAlignment="1">
      <alignment/>
    </xf>
    <xf numFmtId="3" fontId="0" fillId="38" borderId="0" xfId="0" applyNumberFormat="1" applyFill="1" applyBorder="1" applyAlignment="1">
      <alignment horizontal="right" wrapText="1"/>
    </xf>
    <xf numFmtId="0" fontId="5" fillId="38" borderId="0" xfId="0" applyFont="1" applyFill="1" applyAlignment="1">
      <alignment/>
    </xf>
    <xf numFmtId="3" fontId="0" fillId="38" borderId="0" xfId="0" applyNumberFormat="1" applyFill="1" applyBorder="1" applyAlignment="1">
      <alignment/>
    </xf>
    <xf numFmtId="3" fontId="5" fillId="38" borderId="0" xfId="0" applyNumberFormat="1" applyFont="1" applyFill="1" applyBorder="1" applyAlignment="1">
      <alignment horizontal="right" wrapText="1"/>
    </xf>
    <xf numFmtId="3" fontId="5" fillId="38" borderId="0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3" fontId="0" fillId="38" borderId="0" xfId="0" applyNumberFormat="1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49" fontId="3" fillId="38" borderId="0" xfId="0" applyNumberFormat="1" applyFont="1" applyFill="1" applyAlignment="1">
      <alignment/>
    </xf>
    <xf numFmtId="0" fontId="3" fillId="38" borderId="0" xfId="0" applyFont="1" applyFill="1" applyAlignment="1" quotePrefix="1">
      <alignment horizontal="right"/>
    </xf>
    <xf numFmtId="0" fontId="0" fillId="38" borderId="0" xfId="0" applyFill="1" applyAlignment="1">
      <alignment horizontal="left"/>
    </xf>
    <xf numFmtId="0" fontId="5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49" fontId="0" fillId="38" borderId="0" xfId="0" applyNumberFormat="1" applyFill="1" applyBorder="1" applyAlignment="1">
      <alignment/>
    </xf>
    <xf numFmtId="49" fontId="7" fillId="41" borderId="12" xfId="0" applyNumberFormat="1" applyFont="1" applyFill="1" applyBorder="1" applyAlignment="1" quotePrefix="1">
      <alignment horizontal="center"/>
    </xf>
    <xf numFmtId="49" fontId="0" fillId="41" borderId="12" xfId="0" applyNumberFormat="1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0" xfId="0" applyFont="1" applyFill="1" applyAlignment="1">
      <alignment horizontal="right"/>
    </xf>
    <xf numFmtId="3" fontId="5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12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 quotePrefix="1">
      <alignment horizontal="right"/>
    </xf>
    <xf numFmtId="3" fontId="0" fillId="42" borderId="12" xfId="0" applyNumberFormat="1" applyFont="1" applyFill="1" applyBorder="1" applyAlignment="1">
      <alignment/>
    </xf>
    <xf numFmtId="3" fontId="0" fillId="42" borderId="13" xfId="0" applyNumberFormat="1" applyFont="1" applyFill="1" applyBorder="1" applyAlignment="1">
      <alignment horizontal="right"/>
    </xf>
    <xf numFmtId="3" fontId="5" fillId="42" borderId="14" xfId="0" applyNumberFormat="1" applyFont="1" applyFill="1" applyBorder="1" applyAlignment="1">
      <alignment horizontal="right"/>
    </xf>
    <xf numFmtId="3" fontId="0" fillId="42" borderId="14" xfId="0" applyNumberFormat="1" applyFont="1" applyFill="1" applyBorder="1" applyAlignment="1">
      <alignment horizontal="right"/>
    </xf>
    <xf numFmtId="3" fontId="5" fillId="42" borderId="18" xfId="0" applyNumberFormat="1" applyFont="1" applyFill="1" applyBorder="1" applyAlignment="1">
      <alignment horizontal="right"/>
    </xf>
    <xf numFmtId="3" fontId="0" fillId="42" borderId="18" xfId="0" applyNumberFormat="1" applyFont="1" applyFill="1" applyBorder="1" applyAlignment="1">
      <alignment horizontal="right"/>
    </xf>
    <xf numFmtId="3" fontId="0" fillId="42" borderId="17" xfId="0" applyNumberFormat="1" applyFont="1" applyFill="1" applyBorder="1" applyAlignment="1">
      <alignment horizontal="right"/>
    </xf>
    <xf numFmtId="3" fontId="5" fillId="42" borderId="17" xfId="0" applyNumberFormat="1" applyFont="1" applyFill="1" applyBorder="1" applyAlignment="1">
      <alignment horizontal="right"/>
    </xf>
    <xf numFmtId="3" fontId="0" fillId="42" borderId="17" xfId="0" applyNumberFormat="1" applyFont="1" applyFill="1" applyBorder="1" applyAlignment="1" quotePrefix="1">
      <alignment horizontal="right"/>
    </xf>
    <xf numFmtId="3" fontId="5" fillId="42" borderId="17" xfId="0" applyNumberFormat="1" applyFont="1" applyFill="1" applyBorder="1" applyAlignment="1" quotePrefix="1">
      <alignment horizontal="right"/>
    </xf>
    <xf numFmtId="3" fontId="0" fillId="42" borderId="19" xfId="0" applyNumberFormat="1" applyFont="1" applyFill="1" applyBorder="1" applyAlignment="1">
      <alignment horizontal="right"/>
    </xf>
    <xf numFmtId="3" fontId="5" fillId="42" borderId="19" xfId="0" applyNumberFormat="1" applyFont="1" applyFill="1" applyBorder="1" applyAlignment="1">
      <alignment horizontal="right"/>
    </xf>
    <xf numFmtId="3" fontId="5" fillId="42" borderId="17" xfId="0" applyNumberFormat="1" applyFont="1" applyFill="1" applyBorder="1" applyAlignment="1">
      <alignment/>
    </xf>
    <xf numFmtId="3" fontId="0" fillId="42" borderId="17" xfId="0" applyNumberFormat="1" applyFont="1" applyFill="1" applyBorder="1" applyAlignment="1">
      <alignment/>
    </xf>
    <xf numFmtId="3" fontId="0" fillId="42" borderId="18" xfId="0" applyNumberFormat="1" applyFont="1" applyFill="1" applyBorder="1" applyAlignment="1">
      <alignment/>
    </xf>
    <xf numFmtId="3" fontId="5" fillId="42" borderId="13" xfId="0" applyNumberFormat="1" applyFont="1" applyFill="1" applyBorder="1" applyAlignment="1">
      <alignment horizontal="right"/>
    </xf>
    <xf numFmtId="3" fontId="0" fillId="42" borderId="23" xfId="0" applyNumberFormat="1" applyFont="1" applyFill="1" applyBorder="1" applyAlignment="1">
      <alignment horizontal="right"/>
    </xf>
    <xf numFmtId="3" fontId="5" fillId="42" borderId="23" xfId="0" applyNumberFormat="1" applyFont="1" applyFill="1" applyBorder="1" applyAlignment="1">
      <alignment horizontal="right"/>
    </xf>
    <xf numFmtId="3" fontId="5" fillId="42" borderId="12" xfId="0" applyNumberFormat="1" applyFon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49" fontId="4" fillId="39" borderId="14" xfId="0" applyNumberFormat="1" applyFont="1" applyFill="1" applyBorder="1" applyAlignment="1">
      <alignment horizontal="center"/>
    </xf>
    <xf numFmtId="172" fontId="0" fillId="36" borderId="12" xfId="0" applyNumberFormat="1" applyFont="1" applyFill="1" applyBorder="1" applyAlignment="1">
      <alignment horizontal="right" wrapText="1"/>
    </xf>
    <xf numFmtId="49" fontId="0" fillId="39" borderId="14" xfId="0" applyNumberFormat="1" applyFont="1" applyFill="1" applyBorder="1" applyAlignment="1">
      <alignment horizontal="center"/>
    </xf>
    <xf numFmtId="49" fontId="0" fillId="39" borderId="14" xfId="0" applyNumberFormat="1" applyFont="1" applyFill="1" applyBorder="1" applyAlignment="1" quotePrefix="1">
      <alignment horizontal="center"/>
    </xf>
    <xf numFmtId="49" fontId="0" fillId="39" borderId="20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8" borderId="0" xfId="0" applyFont="1" applyFill="1" applyBorder="1" applyAlignment="1">
      <alignment/>
    </xf>
    <xf numFmtId="49" fontId="11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 horizontal="center" vertical="center" wrapText="1"/>
    </xf>
    <xf numFmtId="49" fontId="7" fillId="41" borderId="12" xfId="0" applyNumberFormat="1" applyFont="1" applyFill="1" applyBorder="1" applyAlignment="1" quotePrefix="1">
      <alignment horizontal="center"/>
    </xf>
    <xf numFmtId="49" fontId="62" fillId="0" borderId="0" xfId="0" applyNumberFormat="1" applyFont="1" applyAlignment="1">
      <alignment/>
    </xf>
    <xf numFmtId="0" fontId="0" fillId="38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12" xfId="0" applyFill="1" applyBorder="1" applyAlignment="1">
      <alignment horizontal="center"/>
    </xf>
    <xf numFmtId="3" fontId="5" fillId="38" borderId="12" xfId="0" applyNumberFormat="1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49" fontId="0" fillId="38" borderId="10" xfId="0" applyNumberFormat="1" applyFill="1" applyBorder="1" applyAlignment="1">
      <alignment horizontal="left"/>
    </xf>
    <xf numFmtId="49" fontId="0" fillId="38" borderId="10" xfId="0" applyNumberFormat="1" applyFill="1" applyBorder="1" applyAlignment="1">
      <alignment horizontal="right"/>
    </xf>
    <xf numFmtId="3" fontId="0" fillId="38" borderId="12" xfId="0" applyNumberFormat="1" applyFill="1" applyBorder="1" applyAlignment="1">
      <alignment horizontal="right" wrapText="1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right" wrapText="1"/>
    </xf>
    <xf numFmtId="0" fontId="5" fillId="38" borderId="0" xfId="0" applyFont="1" applyFill="1" applyAlignment="1">
      <alignment horizontal="right"/>
    </xf>
    <xf numFmtId="0" fontId="0" fillId="38" borderId="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7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49" fontId="62" fillId="0" borderId="0" xfId="0" applyNumberFormat="1" applyFont="1" applyBorder="1" applyAlignment="1">
      <alignment/>
    </xf>
    <xf numFmtId="0" fontId="61" fillId="33" borderId="0" xfId="0" applyFont="1" applyFill="1" applyBorder="1" applyAlignment="1">
      <alignment/>
    </xf>
    <xf numFmtId="0" fontId="5" fillId="40" borderId="12" xfId="0" applyFont="1" applyFill="1" applyBorder="1" applyAlignment="1">
      <alignment horizontal="left"/>
    </xf>
    <xf numFmtId="0" fontId="5" fillId="40" borderId="12" xfId="0" applyFont="1" applyFill="1" applyBorder="1" applyAlignment="1">
      <alignment horizontal="center"/>
    </xf>
    <xf numFmtId="49" fontId="5" fillId="40" borderId="11" xfId="0" applyNumberFormat="1" applyFont="1" applyFill="1" applyBorder="1" applyAlignment="1">
      <alignment horizontal="left"/>
    </xf>
    <xf numFmtId="49" fontId="0" fillId="40" borderId="11" xfId="0" applyNumberFormat="1" applyFill="1" applyBorder="1" applyAlignment="1">
      <alignment horizontal="right"/>
    </xf>
    <xf numFmtId="3" fontId="5" fillId="40" borderId="12" xfId="0" applyNumberFormat="1" applyFont="1" applyFill="1" applyBorder="1" applyAlignment="1">
      <alignment horizontal="right" wrapText="1"/>
    </xf>
    <xf numFmtId="172" fontId="5" fillId="40" borderId="12" xfId="0" applyNumberFormat="1" applyFont="1" applyFill="1" applyBorder="1" applyAlignment="1">
      <alignment horizontal="right" wrapText="1"/>
    </xf>
    <xf numFmtId="0" fontId="0" fillId="40" borderId="12" xfId="0" applyFill="1" applyBorder="1" applyAlignment="1">
      <alignment/>
    </xf>
    <xf numFmtId="49" fontId="5" fillId="40" borderId="0" xfId="0" applyNumberFormat="1" applyFont="1" applyFill="1" applyBorder="1" applyAlignment="1">
      <alignment horizontal="left"/>
    </xf>
    <xf numFmtId="0" fontId="0" fillId="40" borderId="0" xfId="0" applyFill="1" applyBorder="1" applyAlignment="1">
      <alignment/>
    </xf>
    <xf numFmtId="3" fontId="5" fillId="40" borderId="12" xfId="0" applyNumberFormat="1" applyFont="1" applyFill="1" applyBorder="1" applyAlignment="1">
      <alignment/>
    </xf>
    <xf numFmtId="0" fontId="5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5" fillId="40" borderId="12" xfId="0" applyFont="1" applyFill="1" applyBorder="1" applyAlignment="1">
      <alignment/>
    </xf>
    <xf numFmtId="3" fontId="0" fillId="40" borderId="12" xfId="0" applyNumberFormat="1" applyFill="1" applyBorder="1" applyAlignment="1">
      <alignment horizontal="right" wrapText="1"/>
    </xf>
    <xf numFmtId="0" fontId="17" fillId="0" borderId="0" xfId="0" applyFont="1" applyAlignment="1">
      <alignment/>
    </xf>
    <xf numFmtId="0" fontId="5" fillId="40" borderId="11" xfId="0" applyFont="1" applyFill="1" applyBorder="1" applyAlignment="1">
      <alignment horizontal="left"/>
    </xf>
    <xf numFmtId="0" fontId="5" fillId="40" borderId="17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" fillId="38" borderId="14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49" fontId="4" fillId="39" borderId="13" xfId="0" applyNumberFormat="1" applyFont="1" applyFill="1" applyBorder="1" applyAlignment="1" quotePrefix="1">
      <alignment horizontal="center"/>
    </xf>
    <xf numFmtId="49" fontId="4" fillId="33" borderId="13" xfId="0" applyNumberFormat="1" applyFont="1" applyFill="1" applyBorder="1" applyAlignment="1" quotePrefix="1">
      <alignment/>
    </xf>
    <xf numFmtId="49" fontId="4" fillId="38" borderId="21" xfId="0" applyNumberFormat="1" applyFont="1" applyFill="1" applyBorder="1" applyAlignment="1" quotePrefix="1">
      <alignment/>
    </xf>
    <xf numFmtId="0" fontId="0" fillId="39" borderId="23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172" fontId="5" fillId="36" borderId="12" xfId="0" applyNumberFormat="1" applyFont="1" applyFill="1" applyBorder="1" applyAlignment="1" quotePrefix="1">
      <alignment horizontal="right"/>
    </xf>
    <xf numFmtId="172" fontId="0" fillId="36" borderId="12" xfId="0" applyNumberFormat="1" applyFont="1" applyFill="1" applyBorder="1" applyAlignment="1" quotePrefix="1">
      <alignment horizontal="right"/>
    </xf>
    <xf numFmtId="172" fontId="5" fillId="36" borderId="12" xfId="0" applyNumberFormat="1" applyFont="1" applyFill="1" applyBorder="1" applyAlignment="1" quotePrefix="1">
      <alignment horizontal="right" wrapText="1"/>
    </xf>
    <xf numFmtId="172" fontId="5" fillId="36" borderId="13" xfId="0" applyNumberFormat="1" applyFont="1" applyFill="1" applyBorder="1" applyAlignment="1" quotePrefix="1">
      <alignment horizontal="right" wrapText="1"/>
    </xf>
    <xf numFmtId="49" fontId="7" fillId="41" borderId="12" xfId="0" applyNumberFormat="1" applyFont="1" applyFill="1" applyBorder="1" applyAlignment="1" quotePrefix="1">
      <alignment horizontal="center"/>
    </xf>
    <xf numFmtId="0" fontId="0" fillId="39" borderId="12" xfId="0" applyFon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172" fontId="5" fillId="38" borderId="0" xfId="0" applyNumberFormat="1" applyFont="1" applyFill="1" applyBorder="1" applyAlignment="1" quotePrefix="1">
      <alignment horizontal="right"/>
    </xf>
    <xf numFmtId="172" fontId="5" fillId="38" borderId="0" xfId="0" applyNumberFormat="1" applyFont="1" applyFill="1" applyBorder="1" applyAlignment="1" quotePrefix="1">
      <alignment horizontal="right" wrapText="1"/>
    </xf>
    <xf numFmtId="49" fontId="1" fillId="38" borderId="0" xfId="0" applyNumberFormat="1" applyFont="1" applyFill="1" applyBorder="1" applyAlignment="1" quotePrefix="1">
      <alignment/>
    </xf>
    <xf numFmtId="49" fontId="4" fillId="38" borderId="0" xfId="0" applyNumberFormat="1" applyFont="1" applyFill="1" applyBorder="1" applyAlignment="1" quotePrefix="1">
      <alignment/>
    </xf>
    <xf numFmtId="0" fontId="1" fillId="38" borderId="0" xfId="0" applyFont="1" applyFill="1" applyBorder="1" applyAlignment="1">
      <alignment horizontal="center"/>
    </xf>
    <xf numFmtId="49" fontId="1" fillId="38" borderId="0" xfId="0" applyNumberFormat="1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 horizontal="right"/>
    </xf>
    <xf numFmtId="0" fontId="0" fillId="38" borderId="17" xfId="0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/>
    </xf>
    <xf numFmtId="0" fontId="5" fillId="38" borderId="14" xfId="0" applyFont="1" applyFill="1" applyBorder="1" applyAlignment="1">
      <alignment horizontal="left"/>
    </xf>
    <xf numFmtId="0" fontId="0" fillId="38" borderId="15" xfId="0" applyFont="1" applyFill="1" applyBorder="1" applyAlignment="1">
      <alignment horizontal="left"/>
    </xf>
    <xf numFmtId="3" fontId="0" fillId="38" borderId="14" xfId="0" applyNumberFormat="1" applyFont="1" applyFill="1" applyBorder="1" applyAlignment="1">
      <alignment horizontal="right" wrapText="1"/>
    </xf>
    <xf numFmtId="172" fontId="5" fillId="33" borderId="14" xfId="0" applyNumberFormat="1" applyFont="1" applyFill="1" applyBorder="1" applyAlignment="1">
      <alignment horizontal="right" wrapText="1"/>
    </xf>
    <xf numFmtId="0" fontId="4" fillId="39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right"/>
    </xf>
    <xf numFmtId="3" fontId="5" fillId="36" borderId="0" xfId="0" applyNumberFormat="1" applyFont="1" applyFill="1" applyBorder="1" applyAlignment="1">
      <alignment horizontal="right"/>
    </xf>
    <xf numFmtId="3" fontId="5" fillId="42" borderId="0" xfId="0" applyNumberFormat="1" applyFont="1" applyFill="1" applyBorder="1" applyAlignment="1">
      <alignment horizontal="right"/>
    </xf>
    <xf numFmtId="172" fontId="5" fillId="36" borderId="0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" fillId="38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justify" readingOrder="1"/>
    </xf>
    <xf numFmtId="0" fontId="0" fillId="34" borderId="12" xfId="0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 wrapText="1"/>
    </xf>
    <xf numFmtId="49" fontId="0" fillId="39" borderId="17" xfId="0" applyNumberFormat="1" applyFont="1" applyFill="1" applyBorder="1" applyAlignment="1">
      <alignment horizontal="left"/>
    </xf>
    <xf numFmtId="49" fontId="0" fillId="39" borderId="11" xfId="0" applyNumberFormat="1" applyFont="1" applyFill="1" applyBorder="1" applyAlignment="1">
      <alignment horizontal="left"/>
    </xf>
    <xf numFmtId="49" fontId="0" fillId="39" borderId="16" xfId="0" applyNumberFormat="1" applyFont="1" applyFill="1" applyBorder="1" applyAlignment="1">
      <alignment horizontal="left"/>
    </xf>
    <xf numFmtId="49" fontId="9" fillId="41" borderId="12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9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left" wrapText="1"/>
    </xf>
    <xf numFmtId="0" fontId="5" fillId="39" borderId="12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39" borderId="17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49" fontId="8" fillId="38" borderId="0" xfId="0" applyNumberFormat="1" applyFont="1" applyFill="1" applyBorder="1" applyAlignment="1" quotePrefix="1">
      <alignment horizontal="center" vertical="center"/>
    </xf>
    <xf numFmtId="49" fontId="4" fillId="34" borderId="19" xfId="0" applyNumberFormat="1" applyFont="1" applyFill="1" applyBorder="1" applyAlignment="1">
      <alignment horizontal="left" wrapText="1"/>
    </xf>
    <xf numFmtId="49" fontId="4" fillId="34" borderId="15" xfId="0" applyNumberFormat="1" applyFont="1" applyFill="1" applyBorder="1" applyAlignment="1">
      <alignment horizontal="left" wrapText="1"/>
    </xf>
    <xf numFmtId="49" fontId="4" fillId="34" borderId="20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49" fontId="4" fillId="39" borderId="17" xfId="0" applyNumberFormat="1" applyFont="1" applyFill="1" applyBorder="1" applyAlignment="1">
      <alignment horizontal="left" wrapText="1"/>
    </xf>
    <xf numFmtId="49" fontId="4" fillId="39" borderId="11" xfId="0" applyNumberFormat="1" applyFont="1" applyFill="1" applyBorder="1" applyAlignment="1">
      <alignment horizontal="left" wrapText="1"/>
    </xf>
    <xf numFmtId="49" fontId="4" fillId="39" borderId="16" xfId="0" applyNumberFormat="1" applyFont="1" applyFill="1" applyBorder="1" applyAlignment="1">
      <alignment horizontal="left" wrapText="1"/>
    </xf>
    <xf numFmtId="0" fontId="0" fillId="38" borderId="0" xfId="0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49" fontId="4" fillId="39" borderId="17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 quotePrefix="1">
      <alignment horizontal="center" wrapText="1"/>
    </xf>
    <xf numFmtId="0" fontId="12" fillId="38" borderId="11" xfId="0" applyFont="1" applyFill="1" applyBorder="1" applyAlignment="1" quotePrefix="1">
      <alignment horizontal="center" wrapText="1"/>
    </xf>
    <xf numFmtId="0" fontId="12" fillId="38" borderId="16" xfId="0" applyFont="1" applyFill="1" applyBorder="1" applyAlignment="1" quotePrefix="1">
      <alignment horizontal="center" wrapText="1"/>
    </xf>
    <xf numFmtId="3" fontId="4" fillId="0" borderId="1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0" fontId="4" fillId="34" borderId="17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49" fontId="9" fillId="41" borderId="14" xfId="0" applyNumberFormat="1" applyFont="1" applyFill="1" applyBorder="1" applyAlignment="1">
      <alignment horizontal="center" vertical="center" wrapText="1"/>
    </xf>
    <xf numFmtId="49" fontId="9" fillId="41" borderId="13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49" fontId="9" fillId="41" borderId="14" xfId="0" applyNumberFormat="1" applyFont="1" applyFill="1" applyBorder="1" applyAlignment="1">
      <alignment horizontal="center" wrapText="1"/>
    </xf>
    <xf numFmtId="49" fontId="9" fillId="41" borderId="13" xfId="0" applyNumberFormat="1" applyFont="1" applyFill="1" applyBorder="1" applyAlignment="1">
      <alignment horizontal="center" wrapText="1"/>
    </xf>
    <xf numFmtId="49" fontId="12" fillId="41" borderId="19" xfId="0" applyNumberFormat="1" applyFont="1" applyFill="1" applyBorder="1" applyAlignment="1">
      <alignment horizontal="center" vertical="center"/>
    </xf>
    <xf numFmtId="49" fontId="12" fillId="41" borderId="15" xfId="0" applyNumberFormat="1" applyFont="1" applyFill="1" applyBorder="1" applyAlignment="1">
      <alignment horizontal="center" vertical="center"/>
    </xf>
    <xf numFmtId="49" fontId="12" fillId="41" borderId="20" xfId="0" applyNumberFormat="1" applyFont="1" applyFill="1" applyBorder="1" applyAlignment="1">
      <alignment horizontal="center" vertical="center"/>
    </xf>
    <xf numFmtId="49" fontId="12" fillId="41" borderId="18" xfId="0" applyNumberFormat="1" applyFont="1" applyFill="1" applyBorder="1" applyAlignment="1">
      <alignment horizontal="center" vertical="center"/>
    </xf>
    <xf numFmtId="49" fontId="12" fillId="41" borderId="10" xfId="0" applyNumberFormat="1" applyFont="1" applyFill="1" applyBorder="1" applyAlignment="1">
      <alignment horizontal="center" vertical="center"/>
    </xf>
    <xf numFmtId="49" fontId="12" fillId="41" borderId="2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/>
    </xf>
    <xf numFmtId="172" fontId="0" fillId="38" borderId="0" xfId="0" applyNumberFormat="1" applyFont="1" applyFill="1" applyBorder="1" applyAlignment="1" quotePrefix="1">
      <alignment horizontal="center"/>
    </xf>
    <xf numFmtId="49" fontId="1" fillId="34" borderId="18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21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left" wrapText="1"/>
    </xf>
    <xf numFmtId="49" fontId="0" fillId="34" borderId="24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20" xfId="0" applyNumberFormat="1" applyFont="1" applyFill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left"/>
    </xf>
    <xf numFmtId="0" fontId="12" fillId="37" borderId="19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8" borderId="17" xfId="0" applyFont="1" applyFill="1" applyBorder="1" applyAlignment="1" quotePrefix="1">
      <alignment horizontal="center"/>
    </xf>
    <xf numFmtId="0" fontId="12" fillId="38" borderId="11" xfId="0" applyFont="1" applyFill="1" applyBorder="1" applyAlignment="1" quotePrefix="1">
      <alignment horizontal="center"/>
    </xf>
    <xf numFmtId="0" fontId="12" fillId="38" borderId="16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49" fontId="9" fillId="41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49" fontId="12" fillId="41" borderId="12" xfId="0" applyNumberFormat="1" applyFont="1" applyFill="1" applyBorder="1" applyAlignment="1">
      <alignment horizontal="center" vertical="center"/>
    </xf>
    <xf numFmtId="49" fontId="9" fillId="41" borderId="12" xfId="0" applyNumberFormat="1" applyFont="1" applyFill="1" applyBorder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49" fontId="7" fillId="41" borderId="12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justify" readingOrder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38" borderId="0" xfId="0" applyFont="1" applyFill="1" applyBorder="1" applyAlignment="1" quotePrefix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34" borderId="12" xfId="0" applyFont="1" applyFill="1" applyBorder="1" applyAlignment="1">
      <alignment horizontal="left"/>
    </xf>
    <xf numFmtId="49" fontId="4" fillId="39" borderId="18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left"/>
    </xf>
    <xf numFmtId="49" fontId="4" fillId="39" borderId="11" xfId="0" applyNumberFormat="1" applyFont="1" applyFill="1" applyBorder="1" applyAlignment="1" quotePrefix="1">
      <alignment horizontal="left"/>
    </xf>
    <xf numFmtId="49" fontId="4" fillId="39" borderId="16" xfId="0" applyNumberFormat="1" applyFont="1" applyFill="1" applyBorder="1" applyAlignment="1" quotePrefix="1">
      <alignment horizontal="left"/>
    </xf>
    <xf numFmtId="49" fontId="5" fillId="34" borderId="12" xfId="0" applyNumberFormat="1" applyFont="1" applyFill="1" applyBorder="1" applyAlignment="1">
      <alignment/>
    </xf>
    <xf numFmtId="3" fontId="0" fillId="39" borderId="17" xfId="0" applyNumberFormat="1" applyFont="1" applyFill="1" applyBorder="1" applyAlignment="1">
      <alignment horizontal="left" vertical="center"/>
    </xf>
    <xf numFmtId="3" fontId="0" fillId="39" borderId="11" xfId="0" applyNumberFormat="1" applyFont="1" applyFill="1" applyBorder="1" applyAlignment="1" quotePrefix="1">
      <alignment horizontal="left" vertical="center"/>
    </xf>
    <xf numFmtId="3" fontId="0" fillId="39" borderId="16" xfId="0" applyNumberFormat="1" applyFont="1" applyFill="1" applyBorder="1" applyAlignment="1" quotePrefix="1">
      <alignment horizontal="left" vertical="center"/>
    </xf>
    <xf numFmtId="3" fontId="0" fillId="34" borderId="12" xfId="0" applyNumberFormat="1" applyFont="1" applyFill="1" applyBorder="1" applyAlignment="1">
      <alignment horizontal="left" wrapText="1"/>
    </xf>
    <xf numFmtId="3" fontId="0" fillId="34" borderId="12" xfId="0" applyNumberFormat="1" applyFont="1" applyFill="1" applyBorder="1" applyAlignment="1">
      <alignment horizontal="left"/>
    </xf>
    <xf numFmtId="0" fontId="0" fillId="34" borderId="17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12" fillId="34" borderId="12" xfId="0" applyFont="1" applyFill="1" applyBorder="1" applyAlignment="1">
      <alignment/>
    </xf>
    <xf numFmtId="49" fontId="4" fillId="34" borderId="18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21" xfId="0" applyNumberFormat="1" applyFont="1" applyFill="1" applyBorder="1" applyAlignment="1">
      <alignment horizontal="left" wrapText="1"/>
    </xf>
    <xf numFmtId="0" fontId="0" fillId="34" borderId="17" xfId="0" applyFont="1" applyFill="1" applyBorder="1" applyAlignment="1">
      <alignment wrapText="1"/>
    </xf>
    <xf numFmtId="49" fontId="0" fillId="39" borderId="11" xfId="0" applyNumberFormat="1" applyFont="1" applyFill="1" applyBorder="1" applyAlignment="1" quotePrefix="1">
      <alignment horizontal="left"/>
    </xf>
    <xf numFmtId="49" fontId="0" fillId="39" borderId="16" xfId="0" applyNumberFormat="1" applyFont="1" applyFill="1" applyBorder="1" applyAlignment="1" quotePrefix="1">
      <alignment horizontal="left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2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2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justify" readingOrder="1"/>
    </xf>
    <xf numFmtId="0" fontId="12" fillId="38" borderId="0" xfId="0" applyFont="1" applyFill="1" applyBorder="1" applyAlignment="1">
      <alignment horizontal="left" vertical="center"/>
    </xf>
    <xf numFmtId="0" fontId="12" fillId="38" borderId="0" xfId="0" applyFont="1" applyFill="1" applyBorder="1" applyAlignment="1" quotePrefix="1">
      <alignment horizontal="left" vertical="center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4" fillId="39" borderId="17" xfId="0" applyNumberFormat="1" applyFont="1" applyFill="1" applyBorder="1" applyAlignment="1">
      <alignment horizontal="left" vertical="center"/>
    </xf>
    <xf numFmtId="49" fontId="4" fillId="39" borderId="11" xfId="0" applyNumberFormat="1" applyFont="1" applyFill="1" applyBorder="1" applyAlignment="1" quotePrefix="1">
      <alignment horizontal="left" vertical="center"/>
    </xf>
    <xf numFmtId="49" fontId="4" fillId="39" borderId="16" xfId="0" applyNumberFormat="1" applyFont="1" applyFill="1" applyBorder="1" applyAlignment="1" quotePrefix="1">
      <alignment horizontal="left" vertical="center"/>
    </xf>
    <xf numFmtId="0" fontId="1" fillId="0" borderId="10" xfId="0" applyFont="1" applyBorder="1" applyAlignment="1">
      <alignment horizontal="center" wrapText="1"/>
    </xf>
    <xf numFmtId="0" fontId="0" fillId="34" borderId="17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5" fillId="34" borderId="12" xfId="0" applyFont="1" applyFill="1" applyBorder="1" applyAlignment="1">
      <alignment horizontal="left"/>
    </xf>
    <xf numFmtId="49" fontId="0" fillId="39" borderId="12" xfId="0" applyNumberFormat="1" applyFont="1" applyFill="1" applyBorder="1" applyAlignment="1">
      <alignment horizontal="left"/>
    </xf>
    <xf numFmtId="0" fontId="0" fillId="33" borderId="17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8" borderId="17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38" borderId="16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left" wrapText="1"/>
    </xf>
    <xf numFmtId="0" fontId="0" fillId="38" borderId="15" xfId="0" applyFont="1" applyFill="1" applyBorder="1" applyAlignment="1" quotePrefix="1">
      <alignment horizontal="center"/>
    </xf>
    <xf numFmtId="0" fontId="6" fillId="40" borderId="17" xfId="0" applyFont="1" applyFill="1" applyBorder="1" applyAlignment="1">
      <alignment wrapText="1"/>
    </xf>
    <xf numFmtId="0" fontId="6" fillId="40" borderId="11" xfId="0" applyFont="1" applyFill="1" applyBorder="1" applyAlignment="1">
      <alignment wrapText="1"/>
    </xf>
    <xf numFmtId="0" fontId="6" fillId="40" borderId="16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0" fontId="0" fillId="33" borderId="0" xfId="0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40" borderId="17" xfId="0" applyFont="1" applyFill="1" applyBorder="1" applyAlignment="1">
      <alignment horizontal="left"/>
    </xf>
    <xf numFmtId="0" fontId="5" fillId="40" borderId="11" xfId="0" applyFont="1" applyFill="1" applyBorder="1" applyAlignment="1">
      <alignment horizontal="left"/>
    </xf>
    <xf numFmtId="0" fontId="5" fillId="40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49" fontId="6" fillId="40" borderId="17" xfId="0" applyNumberFormat="1" applyFont="1" applyFill="1" applyBorder="1" applyAlignment="1">
      <alignment horizontal="left" wrapText="1"/>
    </xf>
    <xf numFmtId="49" fontId="6" fillId="40" borderId="11" xfId="0" applyNumberFormat="1" applyFont="1" applyFill="1" applyBorder="1" applyAlignment="1">
      <alignment horizontal="left" wrapText="1"/>
    </xf>
    <xf numFmtId="49" fontId="6" fillId="40" borderId="16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17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49" fontId="5" fillId="33" borderId="16" xfId="0" applyNumberFormat="1" applyFont="1" applyFill="1" applyBorder="1" applyAlignment="1">
      <alignment horizontal="left" wrapText="1"/>
    </xf>
    <xf numFmtId="0" fontId="0" fillId="38" borderId="17" xfId="0" applyFont="1" applyFill="1" applyBorder="1" applyAlignment="1">
      <alignment horizontal="left" wrapText="1"/>
    </xf>
    <xf numFmtId="0" fontId="0" fillId="38" borderId="11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 quotePrefix="1">
      <alignment horizontal="center"/>
    </xf>
    <xf numFmtId="0" fontId="6" fillId="40" borderId="11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0" xfId="0" applyAlignment="1">
      <alignment horizontal="center"/>
    </xf>
    <xf numFmtId="49" fontId="7" fillId="36" borderId="12" xfId="0" applyNumberFormat="1" applyFont="1" applyFill="1" applyBorder="1" applyAlignment="1">
      <alignment horizontal="center" textRotation="90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6" borderId="16" xfId="0" applyNumberFormat="1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49" fontId="7" fillId="36" borderId="17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" fontId="0" fillId="0" borderId="0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19050</xdr:rowOff>
    </xdr:from>
    <xdr:to>
      <xdr:col>13</xdr:col>
      <xdr:colOff>238125</xdr:colOff>
      <xdr:row>5</xdr:row>
      <xdr:rowOff>19050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010650" y="190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7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944100" y="161925"/>
          <a:ext cx="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</xdr:row>
      <xdr:rowOff>28575</xdr:rowOff>
    </xdr:from>
    <xdr:to>
      <xdr:col>15</xdr:col>
      <xdr:colOff>0</xdr:colOff>
      <xdr:row>4</xdr:row>
      <xdr:rowOff>161925</xdr:rowOff>
    </xdr:to>
    <xdr:pic>
      <xdr:nvPicPr>
        <xdr:cNvPr id="3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944100" y="1905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29</xdr:row>
      <xdr:rowOff>28575</xdr:rowOff>
    </xdr:from>
    <xdr:to>
      <xdr:col>13</xdr:col>
      <xdr:colOff>9525</xdr:colOff>
      <xdr:row>31</xdr:row>
      <xdr:rowOff>180975</xdr:rowOff>
    </xdr:to>
    <xdr:pic>
      <xdr:nvPicPr>
        <xdr:cNvPr id="4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905750" y="666750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19050</xdr:rowOff>
    </xdr:from>
    <xdr:to>
      <xdr:col>13</xdr:col>
      <xdr:colOff>238125</xdr:colOff>
      <xdr:row>5</xdr:row>
      <xdr:rowOff>19050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734550" y="190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29</xdr:row>
      <xdr:rowOff>28575</xdr:rowOff>
    </xdr:from>
    <xdr:to>
      <xdr:col>13</xdr:col>
      <xdr:colOff>9525</xdr:colOff>
      <xdr:row>31</xdr:row>
      <xdr:rowOff>180975</xdr:rowOff>
    </xdr:to>
    <xdr:pic>
      <xdr:nvPicPr>
        <xdr:cNvPr id="2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467725" y="658177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7"/>
  <sheetViews>
    <sheetView workbookViewId="0" topLeftCell="A27">
      <selection activeCell="X12" sqref="X12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0.421875" style="0" customWidth="1"/>
    <col min="10" max="11" width="13.00390625" style="3" customWidth="1"/>
    <col min="12" max="12" width="13.00390625" style="0" customWidth="1"/>
    <col min="13" max="13" width="11.57421875" style="0" customWidth="1"/>
    <col min="14" max="14" width="7.00390625" style="0" customWidth="1"/>
    <col min="15" max="15" width="0" style="0" hidden="1" customWidth="1"/>
    <col min="16" max="16" width="6.8515625" style="0" hidden="1" customWidth="1"/>
    <col min="17" max="17" width="9.140625" style="0" hidden="1" customWidth="1"/>
    <col min="18" max="18" width="9.421875" style="0" hidden="1" customWidth="1"/>
    <col min="19" max="19" width="9.00390625" style="0" hidden="1" customWidth="1"/>
    <col min="20" max="20" width="0" style="0" hidden="1" customWidth="1"/>
  </cols>
  <sheetData>
    <row r="1" spans="4:14" ht="12.75">
      <c r="D1" s="654" t="s">
        <v>47</v>
      </c>
      <c r="E1" s="654"/>
      <c r="F1" s="654"/>
      <c r="G1" s="654"/>
      <c r="H1" s="654"/>
      <c r="I1" s="654"/>
      <c r="J1" s="36"/>
      <c r="K1" s="36"/>
      <c r="M1" s="653"/>
      <c r="N1" s="653"/>
    </row>
    <row r="2" spans="4:11" ht="12.75">
      <c r="D2" s="654" t="s">
        <v>48</v>
      </c>
      <c r="E2" s="654"/>
      <c r="F2" s="654"/>
      <c r="G2" s="654"/>
      <c r="H2" s="654"/>
      <c r="I2" s="654"/>
      <c r="J2" s="36"/>
      <c r="K2" s="36"/>
    </row>
    <row r="3" spans="4:11" ht="12.75">
      <c r="D3" s="654" t="s">
        <v>49</v>
      </c>
      <c r="E3" s="654"/>
      <c r="F3" s="654"/>
      <c r="G3" s="654"/>
      <c r="H3" s="654"/>
      <c r="I3" s="654"/>
      <c r="J3" s="36"/>
      <c r="K3" s="36"/>
    </row>
    <row r="4" spans="4:11" ht="13.5" thickBot="1">
      <c r="D4" s="655" t="s">
        <v>35</v>
      </c>
      <c r="E4" s="655"/>
      <c r="F4" s="655"/>
      <c r="G4" s="655"/>
      <c r="H4" s="655"/>
      <c r="I4" s="655"/>
      <c r="J4" s="36"/>
      <c r="K4" s="36"/>
    </row>
    <row r="5" spans="4:11" ht="12.75">
      <c r="D5" s="654" t="s">
        <v>55</v>
      </c>
      <c r="E5" s="654"/>
      <c r="F5" s="654"/>
      <c r="G5" s="654"/>
      <c r="H5" s="654"/>
      <c r="I5" s="654"/>
      <c r="J5" s="36"/>
      <c r="K5" s="36"/>
    </row>
    <row r="6" spans="3:14" ht="63" customHeight="1">
      <c r="C6" s="658" t="s">
        <v>407</v>
      </c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</row>
    <row r="7" spans="3:14" ht="15.75" customHeight="1">
      <c r="C7" s="552" t="s">
        <v>480</v>
      </c>
      <c r="D7" s="552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3" ht="15" customHeight="1">
      <c r="C8" s="80" t="s">
        <v>481</v>
      </c>
      <c r="D8" s="63"/>
      <c r="E8" s="63"/>
      <c r="F8" s="63"/>
      <c r="G8" s="63"/>
      <c r="H8" s="63"/>
      <c r="I8" s="63"/>
      <c r="J8" s="63"/>
      <c r="K8" s="63"/>
      <c r="L8" s="707" t="s">
        <v>485</v>
      </c>
      <c r="M8" s="707"/>
    </row>
    <row r="9" spans="4:13" ht="12.75">
      <c r="D9" s="660" t="s">
        <v>406</v>
      </c>
      <c r="E9" s="661"/>
      <c r="F9" s="661"/>
      <c r="G9" s="661"/>
      <c r="H9" s="661"/>
      <c r="I9" s="662"/>
      <c r="J9" s="662"/>
      <c r="K9" s="662"/>
      <c r="L9" s="662"/>
      <c r="M9" s="662"/>
    </row>
    <row r="10" spans="4:13" ht="12.75">
      <c r="D10" s="662"/>
      <c r="E10" s="662"/>
      <c r="F10" s="662"/>
      <c r="G10" s="662"/>
      <c r="H10" s="662"/>
      <c r="I10" s="662"/>
      <c r="J10" s="662"/>
      <c r="K10" s="662"/>
      <c r="L10" s="662"/>
      <c r="M10" s="662"/>
    </row>
    <row r="11" spans="4:13" ht="25.5">
      <c r="D11" s="663" t="s">
        <v>408</v>
      </c>
      <c r="E11" s="663"/>
      <c r="F11" s="663"/>
      <c r="G11" s="663"/>
      <c r="H11" s="663"/>
      <c r="I11" s="663"/>
      <c r="J11" s="663"/>
      <c r="K11" s="663"/>
      <c r="L11" s="663"/>
      <c r="M11" s="663"/>
    </row>
    <row r="12" spans="4:13" ht="19.5" customHeight="1">
      <c r="D12" s="504" t="s">
        <v>2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4:14" s="1" customFormat="1" ht="16.5" customHeight="1">
      <c r="D13" s="647" t="s">
        <v>77</v>
      </c>
      <c r="E13" s="647"/>
      <c r="F13" s="647"/>
      <c r="G13" s="647"/>
      <c r="H13" s="647"/>
      <c r="I13" s="647"/>
      <c r="J13" s="647"/>
      <c r="K13" s="647"/>
      <c r="L13" s="647"/>
      <c r="M13" s="647"/>
      <c r="N13"/>
    </row>
    <row r="14" spans="1:13" s="1" customFormat="1" ht="17.25" customHeight="1">
      <c r="A14" s="124"/>
      <c r="B14" s="124"/>
      <c r="C14" s="652" t="s">
        <v>425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</row>
    <row r="15" spans="3:13" ht="15" customHeight="1">
      <c r="C15" s="638" t="s">
        <v>120</v>
      </c>
      <c r="D15" s="639"/>
      <c r="E15" s="639"/>
      <c r="F15" s="639"/>
      <c r="G15" s="640"/>
      <c r="H15" s="589" t="s">
        <v>409</v>
      </c>
      <c r="I15" s="590"/>
      <c r="J15" s="590"/>
      <c r="K15" s="591"/>
      <c r="L15" s="589" t="s">
        <v>400</v>
      </c>
      <c r="M15" s="591"/>
    </row>
    <row r="16" spans="3:14" s="2" customFormat="1" ht="15.75" customHeight="1">
      <c r="C16" s="641"/>
      <c r="D16" s="642"/>
      <c r="E16" s="642"/>
      <c r="F16" s="642"/>
      <c r="G16" s="643"/>
      <c r="H16" s="592"/>
      <c r="I16" s="593"/>
      <c r="J16" s="593"/>
      <c r="K16" s="594"/>
      <c r="L16" s="592"/>
      <c r="M16" s="594"/>
      <c r="N16"/>
    </row>
    <row r="17" spans="3:14" s="2" customFormat="1" ht="15.75" customHeight="1">
      <c r="C17" s="644" t="s">
        <v>4</v>
      </c>
      <c r="D17" s="645"/>
      <c r="E17" s="645"/>
      <c r="F17" s="645"/>
      <c r="G17" s="646"/>
      <c r="H17" s="595" t="s">
        <v>5</v>
      </c>
      <c r="I17" s="596"/>
      <c r="J17" s="596"/>
      <c r="K17" s="597"/>
      <c r="L17" s="644" t="s">
        <v>6</v>
      </c>
      <c r="M17" s="656"/>
      <c r="N17"/>
    </row>
    <row r="18" spans="3:13" ht="19.5" customHeight="1">
      <c r="C18" s="365" t="s">
        <v>419</v>
      </c>
      <c r="D18" s="366"/>
      <c r="E18" s="366"/>
      <c r="F18" s="366"/>
      <c r="G18" s="366"/>
      <c r="H18" s="598">
        <v>3593300</v>
      </c>
      <c r="I18" s="599"/>
      <c r="J18" s="599"/>
      <c r="K18" s="600"/>
      <c r="L18" s="649">
        <v>3593300</v>
      </c>
      <c r="M18" s="649"/>
    </row>
    <row r="19" spans="3:13" ht="19.5" customHeight="1">
      <c r="C19" s="365" t="s">
        <v>420</v>
      </c>
      <c r="D19" s="366"/>
      <c r="E19" s="366"/>
      <c r="F19" s="366"/>
      <c r="G19" s="366"/>
      <c r="H19" s="598">
        <v>0</v>
      </c>
      <c r="I19" s="599"/>
      <c r="J19" s="599"/>
      <c r="K19" s="600"/>
      <c r="L19" s="598">
        <v>0</v>
      </c>
      <c r="M19" s="600"/>
    </row>
    <row r="20" spans="3:13" ht="19.5" customHeight="1">
      <c r="C20" s="365" t="s">
        <v>421</v>
      </c>
      <c r="D20" s="366"/>
      <c r="E20" s="366"/>
      <c r="F20" s="366"/>
      <c r="G20" s="366"/>
      <c r="H20" s="598">
        <f>H18+H19</f>
        <v>3593300</v>
      </c>
      <c r="I20" s="599"/>
      <c r="J20" s="599"/>
      <c r="K20" s="600"/>
      <c r="L20" s="598">
        <f>L18+L19</f>
        <v>3593300</v>
      </c>
      <c r="M20" s="600"/>
    </row>
    <row r="21" spans="3:13" ht="16.5" customHeight="1">
      <c r="C21" s="365" t="s">
        <v>422</v>
      </c>
      <c r="D21" s="366"/>
      <c r="E21" s="366"/>
      <c r="F21" s="366"/>
      <c r="G21" s="366"/>
      <c r="H21" s="598">
        <v>3346900</v>
      </c>
      <c r="I21" s="599"/>
      <c r="J21" s="599"/>
      <c r="K21" s="600"/>
      <c r="L21" s="649">
        <v>3347900</v>
      </c>
      <c r="M21" s="649"/>
    </row>
    <row r="22" spans="3:13" ht="16.5" customHeight="1">
      <c r="C22" s="365" t="s">
        <v>423</v>
      </c>
      <c r="D22" s="366"/>
      <c r="E22" s="366"/>
      <c r="F22" s="366"/>
      <c r="G22" s="366"/>
      <c r="H22" s="598">
        <v>238800</v>
      </c>
      <c r="I22" s="599"/>
      <c r="J22" s="599"/>
      <c r="K22" s="600"/>
      <c r="L22" s="598">
        <v>237800</v>
      </c>
      <c r="M22" s="600"/>
    </row>
    <row r="23" spans="3:13" ht="16.5" customHeight="1">
      <c r="C23" s="365" t="s">
        <v>424</v>
      </c>
      <c r="D23" s="366"/>
      <c r="E23" s="366"/>
      <c r="F23" s="366"/>
      <c r="G23" s="366"/>
      <c r="H23" s="598">
        <f>H21+H22</f>
        <v>3585700</v>
      </c>
      <c r="I23" s="599"/>
      <c r="J23" s="599"/>
      <c r="K23" s="600"/>
      <c r="L23" s="598">
        <f>L21+L22</f>
        <v>3585700</v>
      </c>
      <c r="M23" s="600"/>
    </row>
    <row r="24" spans="3:13" ht="17.25" customHeight="1">
      <c r="C24" s="365" t="s">
        <v>112</v>
      </c>
      <c r="D24" s="366"/>
      <c r="E24" s="366"/>
      <c r="F24" s="366"/>
      <c r="G24" s="366"/>
      <c r="H24" s="598">
        <v>7600</v>
      </c>
      <c r="I24" s="599"/>
      <c r="J24" s="599"/>
      <c r="K24" s="600"/>
      <c r="L24" s="649">
        <v>7600</v>
      </c>
      <c r="M24" s="649"/>
    </row>
    <row r="25" spans="3:13" ht="17.25" customHeight="1">
      <c r="C25" s="272"/>
      <c r="D25" s="272"/>
      <c r="E25" s="272"/>
      <c r="F25" s="272"/>
      <c r="G25" s="272"/>
      <c r="H25" s="272"/>
      <c r="I25" s="272"/>
      <c r="J25" s="273"/>
      <c r="K25" s="273"/>
      <c r="L25" s="273"/>
      <c r="M25" s="273"/>
    </row>
    <row r="26" spans="1:13" ht="15.75">
      <c r="A26" s="1"/>
      <c r="B26" s="1"/>
      <c r="D26" s="647" t="s">
        <v>78</v>
      </c>
      <c r="E26" s="647"/>
      <c r="F26" s="647"/>
      <c r="G26" s="647"/>
      <c r="H26" s="647"/>
      <c r="I26" s="647"/>
      <c r="J26" s="647"/>
      <c r="K26" s="647"/>
      <c r="L26" s="647"/>
      <c r="M26" s="647"/>
    </row>
    <row r="27" spans="1:13" ht="12" customHeight="1">
      <c r="A27" s="1"/>
      <c r="B27" s="1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5" ht="28.5" customHeight="1">
      <c r="A28" s="124"/>
      <c r="B28" s="124"/>
      <c r="C28" s="698" t="s">
        <v>410</v>
      </c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1"/>
      <c r="O28" s="1"/>
    </row>
    <row r="29" spans="1:15" ht="15" customHeight="1">
      <c r="A29" s="390"/>
      <c r="B29" s="390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2"/>
      <c r="O29" s="1"/>
    </row>
    <row r="30" spans="1:15" ht="15.75">
      <c r="A30" s="394" t="s">
        <v>359</v>
      </c>
      <c r="B30" s="394"/>
      <c r="C30" s="394"/>
      <c r="D30" s="394"/>
      <c r="E30" s="394"/>
      <c r="F30" s="394"/>
      <c r="G30" s="394"/>
      <c r="H30" s="394" t="s">
        <v>360</v>
      </c>
      <c r="I30" s="394"/>
      <c r="J30" s="394"/>
      <c r="K30" s="394"/>
      <c r="L30" s="394"/>
      <c r="M30" s="394"/>
      <c r="N30" s="394"/>
      <c r="O30" s="389"/>
    </row>
    <row r="31" spans="1:16" ht="15.75">
      <c r="A31" s="393" t="s">
        <v>361</v>
      </c>
      <c r="B31" s="393"/>
      <c r="C31" s="393"/>
      <c r="D31" s="393"/>
      <c r="E31" s="393"/>
      <c r="F31" s="393"/>
      <c r="G31" s="393"/>
      <c r="H31" s="393" t="s">
        <v>362</v>
      </c>
      <c r="I31" s="393"/>
      <c r="J31" s="393"/>
      <c r="K31" s="393"/>
      <c r="L31" s="393"/>
      <c r="M31" s="393"/>
      <c r="N31" s="393"/>
      <c r="O31" s="16"/>
      <c r="P31" s="16"/>
    </row>
    <row r="32" spans="1:16" ht="15.75">
      <c r="A32" s="393" t="s">
        <v>363</v>
      </c>
      <c r="B32" s="393"/>
      <c r="C32" s="393"/>
      <c r="D32" s="393"/>
      <c r="E32" s="393"/>
      <c r="F32" s="393"/>
      <c r="G32" s="393"/>
      <c r="H32" s="393" t="s">
        <v>364</v>
      </c>
      <c r="I32" s="393"/>
      <c r="J32" s="393"/>
      <c r="K32" s="395"/>
      <c r="L32" s="395"/>
      <c r="M32" s="395"/>
      <c r="N32" s="395"/>
      <c r="O32" s="16"/>
      <c r="P32" s="16"/>
    </row>
    <row r="33" spans="1:16" ht="15.75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395"/>
      <c r="L33" s="395"/>
      <c r="M33" s="395"/>
      <c r="N33" s="395"/>
      <c r="O33" s="16"/>
      <c r="P33" s="16"/>
    </row>
    <row r="34" spans="1:16" ht="15.75">
      <c r="A34" s="393"/>
      <c r="B34" s="393"/>
      <c r="C34" s="393"/>
      <c r="D34" s="393"/>
      <c r="E34" s="393"/>
      <c r="F34" s="393"/>
      <c r="G34" s="393"/>
      <c r="H34" s="393"/>
      <c r="I34" s="393"/>
      <c r="J34" s="393"/>
      <c r="K34" s="395"/>
      <c r="L34" s="395"/>
      <c r="M34" s="395"/>
      <c r="N34" s="395"/>
      <c r="O34" s="16"/>
      <c r="P34" s="16"/>
    </row>
    <row r="35" spans="1:14" s="1" customFormat="1" ht="15" customHeight="1">
      <c r="A35" s="664" t="s">
        <v>62</v>
      </c>
      <c r="B35" s="664"/>
      <c r="C35" s="66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/>
    </row>
    <row r="36" spans="1:14" s="1" customFormat="1" ht="15" customHeight="1">
      <c r="A36" s="651" t="s">
        <v>33</v>
      </c>
      <c r="B36" s="558" t="s">
        <v>118</v>
      </c>
      <c r="C36" s="614" t="s">
        <v>121</v>
      </c>
      <c r="D36" s="648" t="s">
        <v>0</v>
      </c>
      <c r="E36" s="650" t="s">
        <v>15</v>
      </c>
      <c r="F36" s="650"/>
      <c r="G36" s="650"/>
      <c r="H36" s="650"/>
      <c r="I36" s="650"/>
      <c r="J36" s="614" t="s">
        <v>411</v>
      </c>
      <c r="K36" s="558" t="s">
        <v>412</v>
      </c>
      <c r="L36" s="558" t="s">
        <v>413</v>
      </c>
      <c r="M36" s="558" t="s">
        <v>414</v>
      </c>
      <c r="N36" s="558" t="s">
        <v>376</v>
      </c>
    </row>
    <row r="37" spans="1:14" s="1" customFormat="1" ht="48.75" customHeight="1">
      <c r="A37" s="651"/>
      <c r="B37" s="558"/>
      <c r="C37" s="615"/>
      <c r="D37" s="648"/>
      <c r="E37" s="650"/>
      <c r="F37" s="650"/>
      <c r="G37" s="650"/>
      <c r="H37" s="650"/>
      <c r="I37" s="650"/>
      <c r="J37" s="615"/>
      <c r="K37" s="558"/>
      <c r="L37" s="558"/>
      <c r="M37" s="558"/>
      <c r="N37" s="558"/>
    </row>
    <row r="38" spans="1:14" ht="13.5" customHeight="1">
      <c r="A38" s="420" t="s">
        <v>4</v>
      </c>
      <c r="B38" s="420" t="s">
        <v>5</v>
      </c>
      <c r="C38" s="420" t="s">
        <v>6</v>
      </c>
      <c r="D38" s="420" t="s">
        <v>7</v>
      </c>
      <c r="E38" s="582" t="s">
        <v>8</v>
      </c>
      <c r="F38" s="582"/>
      <c r="G38" s="582"/>
      <c r="H38" s="582"/>
      <c r="I38" s="582"/>
      <c r="J38" s="421" t="s">
        <v>9</v>
      </c>
      <c r="K38" s="421" t="s">
        <v>10</v>
      </c>
      <c r="L38" s="421" t="s">
        <v>11</v>
      </c>
      <c r="M38" s="421" t="s">
        <v>12</v>
      </c>
      <c r="N38" s="422" t="s">
        <v>13</v>
      </c>
    </row>
    <row r="39" spans="1:14" s="1" customFormat="1" ht="15" customHeight="1">
      <c r="A39" s="217" t="s">
        <v>296</v>
      </c>
      <c r="B39" s="164" t="s">
        <v>23</v>
      </c>
      <c r="C39" s="138"/>
      <c r="D39" s="202"/>
      <c r="E39" s="696" t="s">
        <v>89</v>
      </c>
      <c r="F39" s="696"/>
      <c r="G39" s="696"/>
      <c r="H39" s="696"/>
      <c r="I39" s="696"/>
      <c r="J39" s="207"/>
      <c r="K39" s="208"/>
      <c r="L39" s="427"/>
      <c r="M39" s="208"/>
      <c r="N39" s="209"/>
    </row>
    <row r="40" spans="1:14" s="116" customFormat="1" ht="15" customHeight="1">
      <c r="A40" s="236" t="s">
        <v>79</v>
      </c>
      <c r="B40" s="139"/>
      <c r="C40" s="155" t="s">
        <v>96</v>
      </c>
      <c r="D40" s="210"/>
      <c r="E40" s="677" t="s">
        <v>97</v>
      </c>
      <c r="F40" s="677"/>
      <c r="G40" s="677"/>
      <c r="H40" s="677"/>
      <c r="I40" s="677"/>
      <c r="J40" s="211">
        <f>SUM(J41:J44)</f>
        <v>774</v>
      </c>
      <c r="K40" s="212">
        <f>SUM(K41:K44)</f>
        <v>0</v>
      </c>
      <c r="L40" s="427">
        <f>SUM(L41:L44)</f>
        <v>642</v>
      </c>
      <c r="M40" s="212">
        <f>SUM(M41:M44)</f>
        <v>20</v>
      </c>
      <c r="N40" s="516" t="s">
        <v>463</v>
      </c>
    </row>
    <row r="41" spans="1:14" s="18" customFormat="1" ht="24" customHeight="1">
      <c r="A41" s="235"/>
      <c r="B41" s="140"/>
      <c r="C41" s="140"/>
      <c r="D41" s="35">
        <v>711111</v>
      </c>
      <c r="E41" s="559" t="s">
        <v>115</v>
      </c>
      <c r="F41" s="560"/>
      <c r="G41" s="560"/>
      <c r="H41" s="560"/>
      <c r="I41" s="560"/>
      <c r="J41" s="114">
        <v>11</v>
      </c>
      <c r="K41" s="115">
        <v>0</v>
      </c>
      <c r="L41" s="428">
        <v>642</v>
      </c>
      <c r="M41" s="115">
        <v>10</v>
      </c>
      <c r="N41" s="516" t="s">
        <v>463</v>
      </c>
    </row>
    <row r="42" spans="1:14" s="18" customFormat="1" ht="26.25" customHeight="1">
      <c r="A42" s="235"/>
      <c r="B42" s="140"/>
      <c r="C42" s="140"/>
      <c r="D42" s="35">
        <v>711112</v>
      </c>
      <c r="E42" s="559" t="s">
        <v>117</v>
      </c>
      <c r="F42" s="560"/>
      <c r="G42" s="560"/>
      <c r="H42" s="560"/>
      <c r="I42" s="560"/>
      <c r="J42" s="114">
        <v>0</v>
      </c>
      <c r="K42" s="115">
        <v>0</v>
      </c>
      <c r="L42" s="428">
        <v>0</v>
      </c>
      <c r="M42" s="115">
        <v>0</v>
      </c>
      <c r="N42" s="516" t="s">
        <v>463</v>
      </c>
    </row>
    <row r="43" spans="1:14" s="18" customFormat="1" ht="26.25" customHeight="1">
      <c r="A43" s="235"/>
      <c r="B43" s="140"/>
      <c r="C43" s="140"/>
      <c r="D43" s="35">
        <v>711113</v>
      </c>
      <c r="E43" s="559" t="s">
        <v>116</v>
      </c>
      <c r="F43" s="560"/>
      <c r="G43" s="560"/>
      <c r="H43" s="560"/>
      <c r="I43" s="560"/>
      <c r="J43" s="114">
        <v>0</v>
      </c>
      <c r="K43" s="115">
        <v>0</v>
      </c>
      <c r="L43" s="428">
        <v>0</v>
      </c>
      <c r="M43" s="115">
        <v>0</v>
      </c>
      <c r="N43" s="516" t="s">
        <v>463</v>
      </c>
    </row>
    <row r="44" spans="1:14" s="18" customFormat="1" ht="27.75" customHeight="1">
      <c r="A44" s="235"/>
      <c r="B44" s="140"/>
      <c r="C44" s="140"/>
      <c r="D44" s="35">
        <v>711115</v>
      </c>
      <c r="E44" s="563" t="s">
        <v>301</v>
      </c>
      <c r="F44" s="697"/>
      <c r="G44" s="697"/>
      <c r="H44" s="697"/>
      <c r="I44" s="697"/>
      <c r="J44" s="114">
        <v>763</v>
      </c>
      <c r="K44" s="115">
        <v>0</v>
      </c>
      <c r="L44" s="428">
        <v>0</v>
      </c>
      <c r="M44" s="115">
        <v>10</v>
      </c>
      <c r="N44" s="516" t="s">
        <v>463</v>
      </c>
    </row>
    <row r="45" spans="1:14" s="116" customFormat="1" ht="15">
      <c r="A45" s="236" t="s">
        <v>80</v>
      </c>
      <c r="B45" s="141"/>
      <c r="C45" s="155" t="s">
        <v>98</v>
      </c>
      <c r="D45" s="213"/>
      <c r="E45" s="699" t="s">
        <v>99</v>
      </c>
      <c r="F45" s="699"/>
      <c r="G45" s="699"/>
      <c r="H45" s="699"/>
      <c r="I45" s="699"/>
      <c r="J45" s="119">
        <f>J46+J47</f>
        <v>7633</v>
      </c>
      <c r="K45" s="118">
        <f>K46+K47</f>
        <v>200</v>
      </c>
      <c r="L45" s="429">
        <f>L46+L47</f>
        <v>360</v>
      </c>
      <c r="M45" s="118">
        <f>M46+M47</f>
        <v>410</v>
      </c>
      <c r="N45" s="201">
        <f aca="true" t="shared" si="0" ref="N45:N62">M45/K45*100</f>
        <v>204.99999999999997</v>
      </c>
    </row>
    <row r="46" spans="1:14" s="18" customFormat="1" ht="27" customHeight="1">
      <c r="A46" s="235"/>
      <c r="B46" s="140"/>
      <c r="C46" s="140"/>
      <c r="D46" s="35">
        <v>713111</v>
      </c>
      <c r="E46" s="559" t="s">
        <v>304</v>
      </c>
      <c r="F46" s="560"/>
      <c r="G46" s="560"/>
      <c r="H46" s="560"/>
      <c r="I46" s="560"/>
      <c r="J46" s="114">
        <v>7628</v>
      </c>
      <c r="K46" s="115">
        <v>200</v>
      </c>
      <c r="L46" s="428">
        <v>360</v>
      </c>
      <c r="M46" s="115">
        <v>400</v>
      </c>
      <c r="N46" s="201">
        <f t="shared" si="0"/>
        <v>200</v>
      </c>
    </row>
    <row r="47" spans="1:14" s="18" customFormat="1" ht="14.25">
      <c r="A47" s="235"/>
      <c r="B47" s="140"/>
      <c r="C47" s="140"/>
      <c r="D47" s="35">
        <v>713113</v>
      </c>
      <c r="E47" s="561" t="s">
        <v>119</v>
      </c>
      <c r="F47" s="562"/>
      <c r="G47" s="562"/>
      <c r="H47" s="562"/>
      <c r="I47" s="562"/>
      <c r="J47" s="114">
        <v>5</v>
      </c>
      <c r="K47" s="115">
        <v>0</v>
      </c>
      <c r="L47" s="428">
        <v>0</v>
      </c>
      <c r="M47" s="115">
        <v>10</v>
      </c>
      <c r="N47" s="516" t="s">
        <v>463</v>
      </c>
    </row>
    <row r="48" spans="1:14" s="1" customFormat="1" ht="13.5" customHeight="1">
      <c r="A48" s="236" t="s">
        <v>81</v>
      </c>
      <c r="B48" s="141"/>
      <c r="C48" s="155" t="s">
        <v>109</v>
      </c>
      <c r="D48" s="48"/>
      <c r="E48" s="677" t="s">
        <v>88</v>
      </c>
      <c r="F48" s="677"/>
      <c r="G48" s="677"/>
      <c r="H48" s="677"/>
      <c r="I48" s="677"/>
      <c r="J48" s="51">
        <f>J49+J50+J51+J52+J53+J54</f>
        <v>161104</v>
      </c>
      <c r="K48" s="85">
        <f>SUM(K49:K54)</f>
        <v>233500</v>
      </c>
      <c r="L48" s="427">
        <f>SUM(L49:L54)</f>
        <v>141317</v>
      </c>
      <c r="M48" s="85">
        <f>SUM(M49:M54)</f>
        <v>181000</v>
      </c>
      <c r="N48" s="201">
        <f t="shared" si="0"/>
        <v>77.51605995717344</v>
      </c>
    </row>
    <row r="49" spans="1:14" s="1" customFormat="1" ht="12.75" customHeight="1">
      <c r="A49" s="362"/>
      <c r="B49" s="142"/>
      <c r="C49" s="142"/>
      <c r="D49" s="35">
        <v>714111</v>
      </c>
      <c r="E49" s="561" t="s">
        <v>122</v>
      </c>
      <c r="F49" s="562"/>
      <c r="G49" s="562"/>
      <c r="H49" s="562"/>
      <c r="I49" s="562"/>
      <c r="J49" s="33">
        <v>5053</v>
      </c>
      <c r="K49" s="86">
        <v>6000</v>
      </c>
      <c r="L49" s="430">
        <v>8151</v>
      </c>
      <c r="M49" s="86">
        <v>12000</v>
      </c>
      <c r="N49" s="201">
        <f t="shared" si="0"/>
        <v>200</v>
      </c>
    </row>
    <row r="50" spans="1:14" s="1" customFormat="1" ht="12.75" customHeight="1">
      <c r="A50" s="362"/>
      <c r="B50" s="142"/>
      <c r="C50" s="142"/>
      <c r="D50" s="35">
        <v>714112</v>
      </c>
      <c r="E50" s="562" t="s">
        <v>106</v>
      </c>
      <c r="F50" s="562"/>
      <c r="G50" s="562"/>
      <c r="H50" s="562"/>
      <c r="I50" s="562"/>
      <c r="J50" s="33">
        <v>2455</v>
      </c>
      <c r="K50" s="86">
        <v>3500</v>
      </c>
      <c r="L50" s="430">
        <v>2834</v>
      </c>
      <c r="M50" s="86">
        <v>4000</v>
      </c>
      <c r="N50" s="201">
        <f t="shared" si="0"/>
        <v>114.28571428571428</v>
      </c>
    </row>
    <row r="51" spans="1:14" s="1" customFormat="1" ht="12.75" customHeight="1">
      <c r="A51" s="362"/>
      <c r="B51" s="142"/>
      <c r="C51" s="142"/>
      <c r="D51" s="35">
        <v>714113</v>
      </c>
      <c r="E51" s="567" t="s">
        <v>123</v>
      </c>
      <c r="F51" s="568"/>
      <c r="G51" s="568"/>
      <c r="H51" s="568"/>
      <c r="I51" s="569"/>
      <c r="J51" s="33">
        <v>32892</v>
      </c>
      <c r="K51" s="86">
        <v>37000</v>
      </c>
      <c r="L51" s="430">
        <v>24895</v>
      </c>
      <c r="M51" s="86">
        <v>35000</v>
      </c>
      <c r="N51" s="201">
        <f t="shared" si="0"/>
        <v>94.5945945945946</v>
      </c>
    </row>
    <row r="52" spans="1:14" s="1" customFormat="1" ht="15.75" customHeight="1">
      <c r="A52" s="362"/>
      <c r="B52" s="142"/>
      <c r="C52" s="142"/>
      <c r="D52" s="35">
        <v>714121</v>
      </c>
      <c r="E52" s="562" t="s">
        <v>105</v>
      </c>
      <c r="F52" s="562"/>
      <c r="G52" s="562"/>
      <c r="H52" s="562"/>
      <c r="I52" s="562"/>
      <c r="J52" s="33">
        <v>52274</v>
      </c>
      <c r="K52" s="86">
        <v>76000</v>
      </c>
      <c r="L52" s="430">
        <v>5335</v>
      </c>
      <c r="M52" s="86">
        <v>15000</v>
      </c>
      <c r="N52" s="201">
        <f t="shared" si="0"/>
        <v>19.736842105263158</v>
      </c>
    </row>
    <row r="53" spans="1:14" s="1" customFormat="1" ht="14.25" customHeight="1">
      <c r="A53" s="362"/>
      <c r="B53" s="142"/>
      <c r="C53" s="142"/>
      <c r="D53" s="35">
        <v>714131</v>
      </c>
      <c r="E53" s="561" t="s">
        <v>125</v>
      </c>
      <c r="F53" s="562"/>
      <c r="G53" s="562"/>
      <c r="H53" s="562"/>
      <c r="I53" s="562"/>
      <c r="J53" s="33">
        <v>61620</v>
      </c>
      <c r="K53" s="86">
        <v>71000</v>
      </c>
      <c r="L53" s="430">
        <v>36390</v>
      </c>
      <c r="M53" s="86">
        <v>55000</v>
      </c>
      <c r="N53" s="201">
        <f t="shared" si="0"/>
        <v>77.46478873239437</v>
      </c>
    </row>
    <row r="54" spans="1:14" s="1" customFormat="1" ht="15.75" customHeight="1">
      <c r="A54" s="362"/>
      <c r="B54" s="142"/>
      <c r="C54" s="142"/>
      <c r="D54" s="35">
        <v>714132</v>
      </c>
      <c r="E54" s="561" t="s">
        <v>124</v>
      </c>
      <c r="F54" s="562"/>
      <c r="G54" s="562"/>
      <c r="H54" s="562"/>
      <c r="I54" s="562"/>
      <c r="J54" s="33">
        <v>6810</v>
      </c>
      <c r="K54" s="86">
        <v>40000</v>
      </c>
      <c r="L54" s="430">
        <v>63712</v>
      </c>
      <c r="M54" s="86">
        <v>60000</v>
      </c>
      <c r="N54" s="201">
        <f t="shared" si="0"/>
        <v>150</v>
      </c>
    </row>
    <row r="55" spans="1:14" s="1" customFormat="1" ht="15.75" customHeight="1">
      <c r="A55" s="241">
        <v>4</v>
      </c>
      <c r="B55" s="143"/>
      <c r="C55" s="143">
        <v>715000</v>
      </c>
      <c r="D55" s="117"/>
      <c r="E55" s="686" t="s">
        <v>100</v>
      </c>
      <c r="F55" s="686"/>
      <c r="G55" s="686"/>
      <c r="H55" s="686"/>
      <c r="I55" s="686"/>
      <c r="J55" s="119">
        <f>J56+J57+J58+J59</f>
        <v>0</v>
      </c>
      <c r="K55" s="118">
        <f>K56+K57+K58+K59</f>
        <v>0</v>
      </c>
      <c r="L55" s="429">
        <f>L56+L57+L58+L59</f>
        <v>152</v>
      </c>
      <c r="M55" s="118">
        <f>M56+M57+M58+M59</f>
        <v>210</v>
      </c>
      <c r="N55" s="516" t="s">
        <v>463</v>
      </c>
    </row>
    <row r="56" spans="1:14" s="116" customFormat="1" ht="15" customHeight="1">
      <c r="A56" s="235"/>
      <c r="B56" s="140"/>
      <c r="C56" s="140"/>
      <c r="D56" s="35">
        <v>715132</v>
      </c>
      <c r="E56" s="562" t="s">
        <v>92</v>
      </c>
      <c r="F56" s="562"/>
      <c r="G56" s="562"/>
      <c r="H56" s="562"/>
      <c r="I56" s="562"/>
      <c r="J56" s="114">
        <v>0</v>
      </c>
      <c r="K56" s="115">
        <v>0</v>
      </c>
      <c r="L56" s="428">
        <v>2</v>
      </c>
      <c r="M56" s="115">
        <v>10</v>
      </c>
      <c r="N56" s="516" t="s">
        <v>463</v>
      </c>
    </row>
    <row r="57" spans="1:14" s="3" customFormat="1" ht="13.5" customHeight="1">
      <c r="A57" s="279"/>
      <c r="B57" s="280"/>
      <c r="C57" s="280"/>
      <c r="D57" s="281">
        <v>715141</v>
      </c>
      <c r="E57" s="678" t="s">
        <v>101</v>
      </c>
      <c r="F57" s="679"/>
      <c r="G57" s="679"/>
      <c r="H57" s="679"/>
      <c r="I57" s="680"/>
      <c r="J57" s="282">
        <v>0</v>
      </c>
      <c r="K57" s="283">
        <v>0</v>
      </c>
      <c r="L57" s="431">
        <v>105</v>
      </c>
      <c r="M57" s="283">
        <v>100</v>
      </c>
      <c r="N57" s="516" t="s">
        <v>463</v>
      </c>
    </row>
    <row r="58" spans="1:14" s="18" customFormat="1" ht="14.25">
      <c r="A58" s="235"/>
      <c r="B58" s="140"/>
      <c r="C58" s="140"/>
      <c r="D58" s="35">
        <v>715211</v>
      </c>
      <c r="E58" s="562" t="s">
        <v>102</v>
      </c>
      <c r="F58" s="562"/>
      <c r="G58" s="562"/>
      <c r="H58" s="562"/>
      <c r="I58" s="562"/>
      <c r="J58" s="114">
        <v>0</v>
      </c>
      <c r="K58" s="115">
        <v>0</v>
      </c>
      <c r="L58" s="428">
        <v>0</v>
      </c>
      <c r="M58" s="115">
        <v>0</v>
      </c>
      <c r="N58" s="516" t="s">
        <v>463</v>
      </c>
    </row>
    <row r="59" spans="1:14" s="18" customFormat="1" ht="14.25">
      <c r="A59" s="242"/>
      <c r="B59" s="169"/>
      <c r="C59" s="169"/>
      <c r="D59" s="214">
        <v>715914</v>
      </c>
      <c r="E59" s="553" t="s">
        <v>102</v>
      </c>
      <c r="F59" s="553"/>
      <c r="G59" s="553"/>
      <c r="H59" s="553"/>
      <c r="I59" s="553"/>
      <c r="J59" s="56">
        <v>0</v>
      </c>
      <c r="K59" s="101">
        <v>0</v>
      </c>
      <c r="L59" s="430">
        <v>45</v>
      </c>
      <c r="M59" s="101">
        <v>100</v>
      </c>
      <c r="N59" s="516" t="s">
        <v>463</v>
      </c>
    </row>
    <row r="60" spans="1:14" s="18" customFormat="1" ht="15">
      <c r="A60" s="241">
        <v>5</v>
      </c>
      <c r="B60" s="143"/>
      <c r="C60" s="143">
        <v>716000</v>
      </c>
      <c r="D60" s="35"/>
      <c r="E60" s="564" t="s">
        <v>37</v>
      </c>
      <c r="F60" s="564"/>
      <c r="G60" s="564"/>
      <c r="H60" s="564"/>
      <c r="I60" s="564"/>
      <c r="J60" s="51">
        <f>SUM(J61:J69)</f>
        <v>379415</v>
      </c>
      <c r="K60" s="171">
        <f>SUM(K61:K69)</f>
        <v>416300</v>
      </c>
      <c r="L60" s="427">
        <f>SUM(L61:L69)</f>
        <v>244685</v>
      </c>
      <c r="M60" s="171">
        <f>SUM(M61:M69)</f>
        <v>392000</v>
      </c>
      <c r="N60" s="201">
        <f t="shared" si="0"/>
        <v>94.16286331972135</v>
      </c>
    </row>
    <row r="61" spans="1:14" s="1" customFormat="1" ht="14.25" customHeight="1">
      <c r="A61" s="362"/>
      <c r="B61" s="142"/>
      <c r="C61" s="142"/>
      <c r="D61" s="35">
        <v>716111</v>
      </c>
      <c r="E61" s="561" t="s">
        <v>426</v>
      </c>
      <c r="F61" s="562"/>
      <c r="G61" s="562"/>
      <c r="H61" s="562"/>
      <c r="I61" s="562"/>
      <c r="J61" s="33">
        <v>325626</v>
      </c>
      <c r="K61" s="86">
        <v>358000</v>
      </c>
      <c r="L61" s="428">
        <v>209018</v>
      </c>
      <c r="M61" s="86">
        <v>330000</v>
      </c>
      <c r="N61" s="201">
        <f t="shared" si="0"/>
        <v>92.17877094972067</v>
      </c>
    </row>
    <row r="62" spans="1:14" s="1" customFormat="1" ht="15">
      <c r="A62" s="362"/>
      <c r="B62" s="142"/>
      <c r="C62" s="142"/>
      <c r="D62" s="35">
        <v>716112</v>
      </c>
      <c r="E62" s="561" t="s">
        <v>427</v>
      </c>
      <c r="F62" s="562"/>
      <c r="G62" s="562"/>
      <c r="H62" s="562"/>
      <c r="I62" s="562"/>
      <c r="J62" s="33">
        <v>11418</v>
      </c>
      <c r="K62" s="86">
        <v>11400</v>
      </c>
      <c r="L62" s="430">
        <v>6736</v>
      </c>
      <c r="M62" s="86">
        <v>13000</v>
      </c>
      <c r="N62" s="201">
        <f t="shared" si="0"/>
        <v>114.03508771929825</v>
      </c>
    </row>
    <row r="63" spans="1:14" s="1" customFormat="1" ht="25.5" customHeight="1">
      <c r="A63" s="362"/>
      <c r="B63" s="142"/>
      <c r="C63" s="142"/>
      <c r="D63" s="35">
        <v>716113</v>
      </c>
      <c r="E63" s="559" t="s">
        <v>428</v>
      </c>
      <c r="F63" s="566"/>
      <c r="G63" s="566"/>
      <c r="H63" s="566"/>
      <c r="I63" s="566"/>
      <c r="J63" s="33">
        <v>1187</v>
      </c>
      <c r="K63" s="86">
        <v>1800</v>
      </c>
      <c r="L63" s="430">
        <v>578</v>
      </c>
      <c r="M63" s="86">
        <v>1500</v>
      </c>
      <c r="N63" s="201">
        <f>M63/K63*100</f>
        <v>83.33333333333334</v>
      </c>
    </row>
    <row r="64" spans="1:14" s="1" customFormat="1" ht="28.5" customHeight="1">
      <c r="A64" s="235"/>
      <c r="B64" s="140"/>
      <c r="C64" s="140"/>
      <c r="D64" s="35">
        <v>716115</v>
      </c>
      <c r="E64" s="683" t="s">
        <v>429</v>
      </c>
      <c r="F64" s="684"/>
      <c r="G64" s="684"/>
      <c r="H64" s="684"/>
      <c r="I64" s="685"/>
      <c r="J64" s="33">
        <v>14594</v>
      </c>
      <c r="K64" s="86">
        <v>15400</v>
      </c>
      <c r="L64" s="430">
        <v>10098</v>
      </c>
      <c r="M64" s="86">
        <v>15500</v>
      </c>
      <c r="N64" s="201">
        <f>M64/K64*100</f>
        <v>100.64935064935065</v>
      </c>
    </row>
    <row r="65" spans="1:14" s="1" customFormat="1" ht="14.25" customHeight="1">
      <c r="A65" s="235"/>
      <c r="B65" s="140"/>
      <c r="C65" s="140"/>
      <c r="D65" s="35">
        <v>716116</v>
      </c>
      <c r="E65" s="562" t="s">
        <v>430</v>
      </c>
      <c r="F65" s="562"/>
      <c r="G65" s="562"/>
      <c r="H65" s="562"/>
      <c r="I65" s="562"/>
      <c r="J65" s="33">
        <v>23766</v>
      </c>
      <c r="K65" s="86">
        <v>26200</v>
      </c>
      <c r="L65" s="430">
        <v>11986</v>
      </c>
      <c r="M65" s="86">
        <v>25000</v>
      </c>
      <c r="N65" s="201">
        <f>M65/K65*100</f>
        <v>95.41984732824427</v>
      </c>
    </row>
    <row r="66" spans="1:14" s="18" customFormat="1" ht="14.25">
      <c r="A66" s="235"/>
      <c r="B66" s="140"/>
      <c r="C66" s="140"/>
      <c r="D66" s="35">
        <v>716117</v>
      </c>
      <c r="E66" s="562" t="s">
        <v>431</v>
      </c>
      <c r="F66" s="562"/>
      <c r="G66" s="562"/>
      <c r="H66" s="562"/>
      <c r="I66" s="562"/>
      <c r="J66" s="33">
        <v>2824</v>
      </c>
      <c r="K66" s="86">
        <v>3500</v>
      </c>
      <c r="L66" s="430">
        <v>6269</v>
      </c>
      <c r="M66" s="86">
        <v>7000</v>
      </c>
      <c r="N66" s="201">
        <f>M66/K66*100</f>
        <v>200</v>
      </c>
    </row>
    <row r="67" spans="1:14" s="386" customFormat="1" ht="13.5" customHeight="1">
      <c r="A67" s="379"/>
      <c r="B67" s="381"/>
      <c r="C67" s="381"/>
      <c r="D67" s="382"/>
      <c r="E67" s="383"/>
      <c r="F67" s="384"/>
      <c r="G67" s="384"/>
      <c r="H67" s="384"/>
      <c r="I67" s="384"/>
      <c r="J67" s="385"/>
      <c r="K67" s="385"/>
      <c r="L67" s="175"/>
      <c r="M67" s="385"/>
      <c r="N67" s="378"/>
    </row>
    <row r="68" spans="1:14" s="460" customFormat="1" ht="15">
      <c r="A68" s="627" t="s">
        <v>5</v>
      </c>
      <c r="B68" s="627"/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</row>
    <row r="69" spans="1:14" s="1" customFormat="1" ht="15">
      <c r="A69" s="464" t="s">
        <v>4</v>
      </c>
      <c r="B69" s="464" t="s">
        <v>5</v>
      </c>
      <c r="C69" s="464" t="s">
        <v>6</v>
      </c>
      <c r="D69" s="464" t="s">
        <v>7</v>
      </c>
      <c r="E69" s="582" t="s">
        <v>8</v>
      </c>
      <c r="F69" s="582"/>
      <c r="G69" s="582"/>
      <c r="H69" s="582"/>
      <c r="I69" s="582"/>
      <c r="J69" s="421" t="s">
        <v>9</v>
      </c>
      <c r="K69" s="421" t="s">
        <v>10</v>
      </c>
      <c r="L69" s="421" t="s">
        <v>11</v>
      </c>
      <c r="M69" s="421" t="s">
        <v>12</v>
      </c>
      <c r="N69" s="422" t="s">
        <v>13</v>
      </c>
    </row>
    <row r="70" spans="1:14" s="1" customFormat="1" ht="15.75">
      <c r="A70" s="236" t="s">
        <v>82</v>
      </c>
      <c r="B70" s="141"/>
      <c r="C70" s="155" t="s">
        <v>110</v>
      </c>
      <c r="D70" s="47"/>
      <c r="E70" s="564" t="s">
        <v>60</v>
      </c>
      <c r="F70" s="564"/>
      <c r="G70" s="564"/>
      <c r="H70" s="564"/>
      <c r="I70" s="564"/>
      <c r="J70" s="51">
        <f>SUM(J71:J73)</f>
        <v>1172576</v>
      </c>
      <c r="K70" s="85">
        <f>SUM(K71:K73)</f>
        <v>1146000</v>
      </c>
      <c r="L70" s="427">
        <f>SUM(L71:L73)</f>
        <v>726056</v>
      </c>
      <c r="M70" s="85">
        <f>SUM(M71:M73)</f>
        <v>958680</v>
      </c>
      <c r="N70" s="201">
        <f aca="true" t="shared" si="1" ref="N70:N90">M70/K70*100</f>
        <v>83.6544502617801</v>
      </c>
    </row>
    <row r="71" spans="1:14" s="1" customFormat="1" ht="15.75">
      <c r="A71" s="236"/>
      <c r="B71" s="141"/>
      <c r="C71" s="155"/>
      <c r="D71" s="35">
        <v>717114</v>
      </c>
      <c r="E71" s="567" t="s">
        <v>357</v>
      </c>
      <c r="F71" s="568"/>
      <c r="G71" s="568"/>
      <c r="H71" s="568"/>
      <c r="I71" s="569"/>
      <c r="J71" s="56">
        <v>40685</v>
      </c>
      <c r="K71" s="101">
        <v>40000</v>
      </c>
      <c r="L71" s="430">
        <v>26194</v>
      </c>
      <c r="M71" s="101">
        <v>39000</v>
      </c>
      <c r="N71" s="201">
        <f>M71/K71*100</f>
        <v>97.5</v>
      </c>
    </row>
    <row r="72" spans="1:14" s="18" customFormat="1" ht="26.25" customHeight="1">
      <c r="A72" s="219"/>
      <c r="B72" s="144"/>
      <c r="C72" s="144"/>
      <c r="D72" s="35">
        <v>717131</v>
      </c>
      <c r="E72" s="690" t="s">
        <v>126</v>
      </c>
      <c r="F72" s="684"/>
      <c r="G72" s="684"/>
      <c r="H72" s="684"/>
      <c r="I72" s="685"/>
      <c r="J72" s="33">
        <v>110109</v>
      </c>
      <c r="K72" s="86">
        <v>120000</v>
      </c>
      <c r="L72" s="432">
        <v>65178</v>
      </c>
      <c r="M72" s="86">
        <v>97000</v>
      </c>
      <c r="N72" s="201">
        <f t="shared" si="1"/>
        <v>80.83333333333333</v>
      </c>
    </row>
    <row r="73" spans="1:14" s="18" customFormat="1" ht="27" customHeight="1">
      <c r="A73" s="219"/>
      <c r="B73" s="144"/>
      <c r="C73" s="144"/>
      <c r="D73" s="35">
        <v>717141</v>
      </c>
      <c r="E73" s="690" t="s">
        <v>127</v>
      </c>
      <c r="F73" s="684"/>
      <c r="G73" s="684"/>
      <c r="H73" s="684"/>
      <c r="I73" s="685"/>
      <c r="J73" s="33">
        <v>1021782</v>
      </c>
      <c r="K73" s="86">
        <v>986000</v>
      </c>
      <c r="L73" s="430">
        <v>634684</v>
      </c>
      <c r="M73" s="86">
        <v>822680</v>
      </c>
      <c r="N73" s="201">
        <f t="shared" si="1"/>
        <v>83.43610547667343</v>
      </c>
    </row>
    <row r="74" spans="1:14" s="18" customFormat="1" ht="15.75">
      <c r="A74" s="219">
        <v>7</v>
      </c>
      <c r="B74" s="145"/>
      <c r="C74" s="145">
        <v>719000</v>
      </c>
      <c r="D74" s="42"/>
      <c r="E74" s="564" t="s">
        <v>94</v>
      </c>
      <c r="F74" s="564"/>
      <c r="G74" s="564"/>
      <c r="H74" s="564"/>
      <c r="I74" s="564"/>
      <c r="J74" s="51">
        <f>J75+J76</f>
        <v>16</v>
      </c>
      <c r="K74" s="85">
        <f>K75+K76</f>
        <v>20</v>
      </c>
      <c r="L74" s="427">
        <f>L75</f>
        <v>15</v>
      </c>
      <c r="M74" s="85">
        <f>M75+M76</f>
        <v>20</v>
      </c>
      <c r="N74" s="201">
        <f t="shared" si="1"/>
        <v>100</v>
      </c>
    </row>
    <row r="75" spans="1:14" s="113" customFormat="1" ht="30" customHeight="1">
      <c r="A75" s="219"/>
      <c r="B75" s="144"/>
      <c r="C75" s="151"/>
      <c r="D75" s="35">
        <v>719114</v>
      </c>
      <c r="E75" s="560" t="s">
        <v>128</v>
      </c>
      <c r="F75" s="560"/>
      <c r="G75" s="560"/>
      <c r="H75" s="560"/>
      <c r="I75" s="560"/>
      <c r="J75" s="33">
        <v>7</v>
      </c>
      <c r="K75" s="86">
        <v>10</v>
      </c>
      <c r="L75" s="430">
        <v>15</v>
      </c>
      <c r="M75" s="86">
        <v>10</v>
      </c>
      <c r="N75" s="201">
        <f t="shared" si="1"/>
        <v>100</v>
      </c>
    </row>
    <row r="76" spans="1:14" s="18" customFormat="1" ht="39.75" customHeight="1">
      <c r="A76" s="219"/>
      <c r="B76" s="144"/>
      <c r="C76" s="144"/>
      <c r="D76" s="35">
        <v>719115</v>
      </c>
      <c r="E76" s="559" t="s">
        <v>342</v>
      </c>
      <c r="F76" s="560"/>
      <c r="G76" s="560"/>
      <c r="H76" s="560"/>
      <c r="I76" s="560"/>
      <c r="J76" s="33">
        <v>9</v>
      </c>
      <c r="K76" s="86">
        <v>10</v>
      </c>
      <c r="L76" s="430">
        <v>0</v>
      </c>
      <c r="M76" s="86">
        <v>10</v>
      </c>
      <c r="N76" s="201">
        <f t="shared" si="1"/>
        <v>100</v>
      </c>
    </row>
    <row r="77" spans="1:14" s="18" customFormat="1" ht="23.25" customHeight="1">
      <c r="A77" s="237"/>
      <c r="B77" s="200"/>
      <c r="C77" s="200"/>
      <c r="D77" s="42" t="s">
        <v>18</v>
      </c>
      <c r="E77" s="564" t="s">
        <v>107</v>
      </c>
      <c r="F77" s="564"/>
      <c r="G77" s="564"/>
      <c r="H77" s="564"/>
      <c r="I77" s="564"/>
      <c r="J77" s="51">
        <f>J74+J70+J60+J55+J48+J40+J45</f>
        <v>1721518</v>
      </c>
      <c r="K77" s="85">
        <f>K74+K70+K60+K55+K48+K45+K40</f>
        <v>1796020</v>
      </c>
      <c r="L77" s="427">
        <f>L40+L45+L48+L55+L60+L70+L74</f>
        <v>1113227</v>
      </c>
      <c r="M77" s="85">
        <f>M74+M70+M60+M55+M48+M45+M40</f>
        <v>1532340</v>
      </c>
      <c r="N77" s="201">
        <f t="shared" si="1"/>
        <v>85.31864901281723</v>
      </c>
    </row>
    <row r="78" spans="1:14" s="18" customFormat="1" ht="15.75" customHeight="1">
      <c r="A78" s="219" t="s">
        <v>26</v>
      </c>
      <c r="B78" s="138" t="s">
        <v>76</v>
      </c>
      <c r="C78" s="138"/>
      <c r="D78" s="202"/>
      <c r="E78" s="637" t="s">
        <v>90</v>
      </c>
      <c r="F78" s="637"/>
      <c r="G78" s="637"/>
      <c r="H78" s="637"/>
      <c r="I78" s="637"/>
      <c r="J78" s="203"/>
      <c r="K78" s="204"/>
      <c r="L78" s="427"/>
      <c r="M78" s="204"/>
      <c r="N78" s="201"/>
    </row>
    <row r="79" spans="1:14" s="18" customFormat="1" ht="27" customHeight="1">
      <c r="A79" s="219">
        <v>8</v>
      </c>
      <c r="B79" s="141"/>
      <c r="C79" s="155" t="s">
        <v>84</v>
      </c>
      <c r="D79" s="47"/>
      <c r="E79" s="622" t="s">
        <v>350</v>
      </c>
      <c r="F79" s="623"/>
      <c r="G79" s="623"/>
      <c r="H79" s="623"/>
      <c r="I79" s="624"/>
      <c r="J79" s="51">
        <f>SUM(J80:J85)</f>
        <v>163009</v>
      </c>
      <c r="K79" s="85">
        <f>SUM(K80:K85)</f>
        <v>163920</v>
      </c>
      <c r="L79" s="427">
        <f>SUM(L80:L85)</f>
        <v>94244</v>
      </c>
      <c r="M79" s="85">
        <f>SUM(M80:M85)</f>
        <v>493440</v>
      </c>
      <c r="N79" s="201">
        <f t="shared" si="1"/>
        <v>301.02489019033675</v>
      </c>
    </row>
    <row r="80" spans="1:14" s="18" customFormat="1" ht="24.75" customHeight="1">
      <c r="A80" s="238"/>
      <c r="B80" s="146"/>
      <c r="C80" s="146"/>
      <c r="D80" s="35">
        <v>721112</v>
      </c>
      <c r="E80" s="559" t="s">
        <v>138</v>
      </c>
      <c r="F80" s="560"/>
      <c r="G80" s="560"/>
      <c r="H80" s="560"/>
      <c r="I80" s="560"/>
      <c r="J80" s="46">
        <v>77625</v>
      </c>
      <c r="K80" s="205">
        <v>64000</v>
      </c>
      <c r="L80" s="430">
        <v>58606</v>
      </c>
      <c r="M80" s="205">
        <v>423000</v>
      </c>
      <c r="N80" s="201">
        <f t="shared" si="1"/>
        <v>660.9375</v>
      </c>
    </row>
    <row r="81" spans="1:14" s="18" customFormat="1" ht="18" customHeight="1">
      <c r="A81" s="238"/>
      <c r="B81" s="146"/>
      <c r="C81" s="146"/>
      <c r="D81" s="35">
        <v>721121</v>
      </c>
      <c r="E81" s="553" t="s">
        <v>129</v>
      </c>
      <c r="F81" s="565"/>
      <c r="G81" s="565"/>
      <c r="H81" s="565"/>
      <c r="I81" s="565"/>
      <c r="J81" s="33">
        <v>63991</v>
      </c>
      <c r="K81" s="86">
        <v>73600</v>
      </c>
      <c r="L81" s="430">
        <v>27004</v>
      </c>
      <c r="M81" s="86">
        <v>50000</v>
      </c>
      <c r="N81" s="201">
        <f t="shared" si="1"/>
        <v>67.93478260869566</v>
      </c>
    </row>
    <row r="82" spans="1:14" s="1" customFormat="1" ht="15">
      <c r="A82" s="239"/>
      <c r="B82" s="146"/>
      <c r="C82" s="146"/>
      <c r="D82" s="35">
        <v>721129</v>
      </c>
      <c r="E82" s="565" t="s">
        <v>72</v>
      </c>
      <c r="F82" s="565"/>
      <c r="G82" s="565"/>
      <c r="H82" s="565"/>
      <c r="I82" s="565"/>
      <c r="J82" s="33">
        <v>4642</v>
      </c>
      <c r="K82" s="205">
        <v>4600</v>
      </c>
      <c r="L82" s="430">
        <v>2965</v>
      </c>
      <c r="M82" s="205">
        <v>4600</v>
      </c>
      <c r="N82" s="201">
        <f t="shared" si="1"/>
        <v>100</v>
      </c>
    </row>
    <row r="83" spans="1:14" s="1" customFormat="1" ht="15.75" customHeight="1">
      <c r="A83" s="240"/>
      <c r="B83" s="199"/>
      <c r="C83" s="199"/>
      <c r="D83" s="66">
        <v>721211</v>
      </c>
      <c r="E83" s="570" t="s">
        <v>24</v>
      </c>
      <c r="F83" s="570"/>
      <c r="G83" s="570"/>
      <c r="H83" s="570"/>
      <c r="I83" s="570"/>
      <c r="J83" s="206">
        <v>9</v>
      </c>
      <c r="K83" s="86">
        <v>20</v>
      </c>
      <c r="L83" s="430">
        <v>9</v>
      </c>
      <c r="M83" s="86">
        <v>20</v>
      </c>
      <c r="N83" s="201">
        <f t="shared" si="1"/>
        <v>100</v>
      </c>
    </row>
    <row r="84" spans="1:14" s="1" customFormat="1" ht="13.5" customHeight="1">
      <c r="A84" s="240"/>
      <c r="B84" s="199"/>
      <c r="C84" s="199"/>
      <c r="D84" s="66">
        <v>721227</v>
      </c>
      <c r="E84" s="682" t="s">
        <v>352</v>
      </c>
      <c r="F84" s="570"/>
      <c r="G84" s="570"/>
      <c r="H84" s="570"/>
      <c r="I84" s="570"/>
      <c r="J84" s="206">
        <v>548</v>
      </c>
      <c r="K84" s="86">
        <v>500</v>
      </c>
      <c r="L84" s="430">
        <v>585</v>
      </c>
      <c r="M84" s="86">
        <v>600</v>
      </c>
      <c r="N84" s="201">
        <f t="shared" si="1"/>
        <v>120</v>
      </c>
    </row>
    <row r="85" spans="1:14" s="1" customFormat="1" ht="24" customHeight="1">
      <c r="A85" s="240"/>
      <c r="B85" s="199"/>
      <c r="C85" s="199"/>
      <c r="D85" s="66">
        <v>721233</v>
      </c>
      <c r="E85" s="681" t="s">
        <v>130</v>
      </c>
      <c r="F85" s="681"/>
      <c r="G85" s="681"/>
      <c r="H85" s="681"/>
      <c r="I85" s="681"/>
      <c r="J85" s="206">
        <v>16194</v>
      </c>
      <c r="K85" s="86">
        <v>21200</v>
      </c>
      <c r="L85" s="430">
        <v>5075</v>
      </c>
      <c r="M85" s="86">
        <v>15220</v>
      </c>
      <c r="N85" s="201">
        <f t="shared" si="1"/>
        <v>71.79245283018868</v>
      </c>
    </row>
    <row r="86" spans="1:14" s="1" customFormat="1" ht="30" customHeight="1">
      <c r="A86" s="217" t="s">
        <v>114</v>
      </c>
      <c r="B86" s="138"/>
      <c r="C86" s="155" t="s">
        <v>83</v>
      </c>
      <c r="D86" s="145"/>
      <c r="E86" s="625" t="s">
        <v>39</v>
      </c>
      <c r="F86" s="625"/>
      <c r="G86" s="625"/>
      <c r="H86" s="625"/>
      <c r="I86" s="625"/>
      <c r="J86" s="51">
        <f>SUM(J87:J110)</f>
        <v>812199</v>
      </c>
      <c r="K86" s="85">
        <f>SUM(K87:K110)</f>
        <v>746750</v>
      </c>
      <c r="L86" s="427">
        <f>SUM(L87:L110)</f>
        <v>392270</v>
      </c>
      <c r="M86" s="85">
        <f>SUM(M87:M110)</f>
        <v>685100</v>
      </c>
      <c r="N86" s="201">
        <f t="shared" si="1"/>
        <v>91.7442249748912</v>
      </c>
    </row>
    <row r="87" spans="1:14" s="1" customFormat="1" ht="15.75">
      <c r="A87" s="219"/>
      <c r="B87" s="147"/>
      <c r="C87" s="147"/>
      <c r="D87" s="214">
        <v>722131</v>
      </c>
      <c r="E87" s="553" t="s">
        <v>131</v>
      </c>
      <c r="F87" s="553"/>
      <c r="G87" s="553"/>
      <c r="H87" s="553"/>
      <c r="I87" s="553"/>
      <c r="J87" s="56">
        <v>40147</v>
      </c>
      <c r="K87" s="101">
        <v>45000</v>
      </c>
      <c r="L87" s="430">
        <v>30069</v>
      </c>
      <c r="M87" s="101">
        <v>42000</v>
      </c>
      <c r="N87" s="201">
        <f t="shared" si="1"/>
        <v>93.33333333333333</v>
      </c>
    </row>
    <row r="88" spans="1:14" s="1" customFormat="1" ht="15.75">
      <c r="A88" s="219"/>
      <c r="B88" s="147"/>
      <c r="C88" s="147"/>
      <c r="D88" s="214">
        <v>722322</v>
      </c>
      <c r="E88" s="553" t="s">
        <v>132</v>
      </c>
      <c r="F88" s="553"/>
      <c r="G88" s="553"/>
      <c r="H88" s="553"/>
      <c r="I88" s="553"/>
      <c r="J88" s="56">
        <v>106965</v>
      </c>
      <c r="K88" s="101">
        <v>90000</v>
      </c>
      <c r="L88" s="430">
        <v>91329</v>
      </c>
      <c r="M88" s="101">
        <v>101900</v>
      </c>
      <c r="N88" s="201">
        <f t="shared" si="1"/>
        <v>113.22222222222223</v>
      </c>
    </row>
    <row r="89" spans="1:14" s="1" customFormat="1" ht="15" customHeight="1">
      <c r="A89" s="219"/>
      <c r="B89" s="147"/>
      <c r="C89" s="147"/>
      <c r="D89" s="214">
        <v>722329</v>
      </c>
      <c r="E89" s="553" t="s">
        <v>133</v>
      </c>
      <c r="F89" s="553"/>
      <c r="G89" s="553"/>
      <c r="H89" s="553"/>
      <c r="I89" s="553"/>
      <c r="J89" s="56">
        <v>130645</v>
      </c>
      <c r="K89" s="101">
        <v>95000</v>
      </c>
      <c r="L89" s="430">
        <v>71703</v>
      </c>
      <c r="M89" s="101">
        <v>98000</v>
      </c>
      <c r="N89" s="201">
        <f t="shared" si="1"/>
        <v>103.15789473684211</v>
      </c>
    </row>
    <row r="90" spans="1:14" ht="15.75" customHeight="1">
      <c r="A90" s="219"/>
      <c r="B90" s="148"/>
      <c r="C90" s="148"/>
      <c r="D90" s="214">
        <v>722431</v>
      </c>
      <c r="E90" s="553" t="s">
        <v>134</v>
      </c>
      <c r="F90" s="553"/>
      <c r="G90" s="553"/>
      <c r="H90" s="553"/>
      <c r="I90" s="553"/>
      <c r="J90" s="56">
        <v>96065</v>
      </c>
      <c r="K90" s="101">
        <v>4000</v>
      </c>
      <c r="L90" s="430">
        <v>3934</v>
      </c>
      <c r="M90" s="101">
        <v>5300</v>
      </c>
      <c r="N90" s="201">
        <f t="shared" si="1"/>
        <v>132.5</v>
      </c>
    </row>
    <row r="91" spans="1:14" s="1" customFormat="1" ht="15.75">
      <c r="A91" s="219"/>
      <c r="B91" s="149"/>
      <c r="C91" s="149"/>
      <c r="D91" s="214">
        <v>722432</v>
      </c>
      <c r="E91" s="553" t="s">
        <v>135</v>
      </c>
      <c r="F91" s="553"/>
      <c r="G91" s="553"/>
      <c r="H91" s="553"/>
      <c r="I91" s="553"/>
      <c r="J91" s="56">
        <v>16319</v>
      </c>
      <c r="K91" s="101">
        <v>12000</v>
      </c>
      <c r="L91" s="430">
        <v>5738</v>
      </c>
      <c r="M91" s="101">
        <v>12000</v>
      </c>
      <c r="N91" s="201">
        <f aca="true" t="shared" si="2" ref="N91:N97">M91/K91*100</f>
        <v>100</v>
      </c>
    </row>
    <row r="92" spans="1:14" ht="15.75">
      <c r="A92" s="219"/>
      <c r="B92" s="149"/>
      <c r="C92" s="149"/>
      <c r="D92" s="214">
        <v>722434</v>
      </c>
      <c r="E92" s="567" t="s">
        <v>381</v>
      </c>
      <c r="F92" s="568"/>
      <c r="G92" s="568"/>
      <c r="H92" s="568"/>
      <c r="I92" s="569"/>
      <c r="J92" s="56">
        <v>44766</v>
      </c>
      <c r="K92" s="101">
        <v>45000</v>
      </c>
      <c r="L92" s="430">
        <v>6280</v>
      </c>
      <c r="M92" s="101">
        <v>8300</v>
      </c>
      <c r="N92" s="201">
        <f t="shared" si="2"/>
        <v>18.444444444444443</v>
      </c>
    </row>
    <row r="93" spans="1:14" ht="15.75">
      <c r="A93" s="219"/>
      <c r="B93" s="149"/>
      <c r="C93" s="149"/>
      <c r="D93" s="214">
        <v>722435</v>
      </c>
      <c r="E93" s="567" t="s">
        <v>136</v>
      </c>
      <c r="F93" s="568"/>
      <c r="G93" s="568"/>
      <c r="H93" s="568"/>
      <c r="I93" s="569"/>
      <c r="J93" s="56">
        <v>19113</v>
      </c>
      <c r="K93" s="101">
        <v>23000</v>
      </c>
      <c r="L93" s="430">
        <v>7030</v>
      </c>
      <c r="M93" s="101">
        <v>15000</v>
      </c>
      <c r="N93" s="201">
        <f t="shared" si="2"/>
        <v>65.21739130434783</v>
      </c>
    </row>
    <row r="94" spans="1:15" ht="15.75">
      <c r="A94" s="217"/>
      <c r="B94" s="149"/>
      <c r="C94" s="149"/>
      <c r="D94" s="214">
        <v>722515</v>
      </c>
      <c r="E94" s="553" t="s">
        <v>34</v>
      </c>
      <c r="F94" s="553"/>
      <c r="G94" s="553"/>
      <c r="H94" s="553"/>
      <c r="I94" s="553"/>
      <c r="J94" s="56">
        <v>4097</v>
      </c>
      <c r="K94" s="101">
        <v>5200</v>
      </c>
      <c r="L94" s="430">
        <v>3071</v>
      </c>
      <c r="M94" s="101">
        <v>5000</v>
      </c>
      <c r="N94" s="201">
        <f t="shared" si="2"/>
        <v>96.15384615384616</v>
      </c>
      <c r="O94" s="7"/>
    </row>
    <row r="95" spans="1:14" ht="15.75">
      <c r="A95" s="217"/>
      <c r="B95" s="149"/>
      <c r="C95" s="149"/>
      <c r="D95" s="214">
        <v>722516</v>
      </c>
      <c r="E95" s="553" t="s">
        <v>270</v>
      </c>
      <c r="F95" s="553"/>
      <c r="G95" s="553"/>
      <c r="H95" s="553"/>
      <c r="I95" s="553"/>
      <c r="J95" s="56">
        <v>19499</v>
      </c>
      <c r="K95" s="101">
        <v>20000</v>
      </c>
      <c r="L95" s="430">
        <v>18200</v>
      </c>
      <c r="M95" s="101">
        <v>20000</v>
      </c>
      <c r="N95" s="201">
        <f t="shared" si="2"/>
        <v>100</v>
      </c>
    </row>
    <row r="96" spans="1:14" ht="15.75">
      <c r="A96" s="258"/>
      <c r="B96" s="260"/>
      <c r="C96" s="260"/>
      <c r="D96" s="293">
        <v>722531</v>
      </c>
      <c r="E96" s="626" t="s">
        <v>74</v>
      </c>
      <c r="F96" s="626"/>
      <c r="G96" s="626"/>
      <c r="H96" s="626"/>
      <c r="I96" s="626"/>
      <c r="J96" s="110">
        <v>8023</v>
      </c>
      <c r="K96" s="261">
        <v>9600</v>
      </c>
      <c r="L96" s="433">
        <v>5151</v>
      </c>
      <c r="M96" s="261">
        <v>9600</v>
      </c>
      <c r="N96" s="201">
        <f t="shared" si="2"/>
        <v>100</v>
      </c>
    </row>
    <row r="97" spans="1:14" ht="15.75">
      <c r="A97" s="219"/>
      <c r="B97" s="149"/>
      <c r="C97" s="149"/>
      <c r="D97" s="214">
        <v>722532</v>
      </c>
      <c r="E97" s="553" t="s">
        <v>75</v>
      </c>
      <c r="F97" s="553"/>
      <c r="G97" s="553"/>
      <c r="H97" s="553"/>
      <c r="I97" s="553"/>
      <c r="J97" s="56">
        <v>37260</v>
      </c>
      <c r="K97" s="101">
        <v>41800</v>
      </c>
      <c r="L97" s="430">
        <v>28516</v>
      </c>
      <c r="M97" s="101">
        <v>38100</v>
      </c>
      <c r="N97" s="201">
        <f t="shared" si="2"/>
        <v>91.14832535885168</v>
      </c>
    </row>
    <row r="98" spans="1:14" s="229" customFormat="1" ht="15.75">
      <c r="A98" s="387"/>
      <c r="B98" s="461"/>
      <c r="C98" s="461"/>
      <c r="D98" s="452"/>
      <c r="E98" s="377"/>
      <c r="F98" s="377"/>
      <c r="G98" s="377"/>
      <c r="H98" s="377"/>
      <c r="I98" s="377"/>
      <c r="J98" s="175"/>
      <c r="K98" s="175"/>
      <c r="L98" s="175"/>
      <c r="M98" s="175"/>
      <c r="N98" s="378"/>
    </row>
    <row r="99" spans="1:14" s="259" customFormat="1" ht="15.75" customHeight="1">
      <c r="A99" s="627" t="s">
        <v>6</v>
      </c>
      <c r="B99" s="627"/>
      <c r="C99" s="627"/>
      <c r="D99" s="627"/>
      <c r="E99" s="627"/>
      <c r="F99" s="627"/>
      <c r="G99" s="627"/>
      <c r="H99" s="627"/>
      <c r="I99" s="627"/>
      <c r="J99" s="627"/>
      <c r="K99" s="627"/>
      <c r="L99" s="627"/>
      <c r="M99" s="627"/>
      <c r="N99" s="627"/>
    </row>
    <row r="100" spans="1:14" s="1" customFormat="1" ht="15">
      <c r="A100" s="420" t="s">
        <v>4</v>
      </c>
      <c r="B100" s="420" t="s">
        <v>5</v>
      </c>
      <c r="C100" s="420" t="s">
        <v>6</v>
      </c>
      <c r="D100" s="420" t="s">
        <v>7</v>
      </c>
      <c r="E100" s="582" t="s">
        <v>8</v>
      </c>
      <c r="F100" s="582"/>
      <c r="G100" s="582"/>
      <c r="H100" s="582"/>
      <c r="I100" s="582"/>
      <c r="J100" s="421" t="s">
        <v>9</v>
      </c>
      <c r="K100" s="421" t="s">
        <v>10</v>
      </c>
      <c r="L100" s="421" t="s">
        <v>11</v>
      </c>
      <c r="M100" s="421" t="s">
        <v>12</v>
      </c>
      <c r="N100" s="422" t="s">
        <v>13</v>
      </c>
    </row>
    <row r="101" spans="1:14" ht="15.75">
      <c r="A101" s="257"/>
      <c r="B101" s="149"/>
      <c r="C101" s="149"/>
      <c r="D101" s="214">
        <v>722538</v>
      </c>
      <c r="E101" s="567" t="s">
        <v>432</v>
      </c>
      <c r="F101" s="568"/>
      <c r="G101" s="568"/>
      <c r="H101" s="568"/>
      <c r="I101" s="569"/>
      <c r="J101" s="56">
        <v>0</v>
      </c>
      <c r="K101" s="101">
        <v>0</v>
      </c>
      <c r="L101" s="430">
        <v>305</v>
      </c>
      <c r="M101" s="101">
        <v>500</v>
      </c>
      <c r="N101" s="516" t="s">
        <v>463</v>
      </c>
    </row>
    <row r="102" spans="1:14" s="4" customFormat="1" ht="15.75">
      <c r="A102" s="219"/>
      <c r="B102" s="149"/>
      <c r="C102" s="149"/>
      <c r="D102" s="214">
        <v>722546</v>
      </c>
      <c r="E102" s="553" t="s">
        <v>353</v>
      </c>
      <c r="F102" s="553"/>
      <c r="G102" s="553"/>
      <c r="H102" s="553"/>
      <c r="I102" s="553"/>
      <c r="J102" s="284">
        <v>257000</v>
      </c>
      <c r="K102" s="101">
        <v>300000</v>
      </c>
      <c r="L102" s="430">
        <v>102500</v>
      </c>
      <c r="M102" s="101">
        <v>300000</v>
      </c>
      <c r="N102" s="201">
        <f aca="true" t="shared" si="3" ref="N102:N121">M102/K102*100</f>
        <v>100</v>
      </c>
    </row>
    <row r="103" spans="1:14" s="1" customFormat="1" ht="24.75" customHeight="1">
      <c r="A103" s="219"/>
      <c r="B103" s="151"/>
      <c r="C103" s="151"/>
      <c r="D103" s="214">
        <v>722581</v>
      </c>
      <c r="E103" s="563" t="s">
        <v>137</v>
      </c>
      <c r="F103" s="563"/>
      <c r="G103" s="563"/>
      <c r="H103" s="563"/>
      <c r="I103" s="563"/>
      <c r="J103" s="106">
        <v>28001</v>
      </c>
      <c r="K103" s="102">
        <v>31400</v>
      </c>
      <c r="L103" s="430">
        <v>15697</v>
      </c>
      <c r="M103" s="102">
        <v>25000</v>
      </c>
      <c r="N103" s="201">
        <f t="shared" si="3"/>
        <v>79.61783439490446</v>
      </c>
    </row>
    <row r="104" spans="1:14" ht="28.5" customHeight="1">
      <c r="A104" s="219"/>
      <c r="B104" s="151"/>
      <c r="C104" s="151"/>
      <c r="D104" s="214">
        <v>722582</v>
      </c>
      <c r="E104" s="563" t="s">
        <v>302</v>
      </c>
      <c r="F104" s="563"/>
      <c r="G104" s="563"/>
      <c r="H104" s="563"/>
      <c r="I104" s="563"/>
      <c r="J104" s="106">
        <v>1385</v>
      </c>
      <c r="K104" s="102">
        <v>1500</v>
      </c>
      <c r="L104" s="430">
        <v>614</v>
      </c>
      <c r="M104" s="102">
        <v>1100</v>
      </c>
      <c r="N104" s="201">
        <f t="shared" si="3"/>
        <v>73.33333333333333</v>
      </c>
    </row>
    <row r="105" spans="1:14" ht="30" customHeight="1">
      <c r="A105" s="219"/>
      <c r="B105" s="151"/>
      <c r="C105" s="151"/>
      <c r="D105" s="214">
        <v>722583</v>
      </c>
      <c r="E105" s="563" t="s">
        <v>139</v>
      </c>
      <c r="F105" s="670"/>
      <c r="G105" s="670"/>
      <c r="H105" s="670"/>
      <c r="I105" s="670"/>
      <c r="J105" s="106">
        <v>79</v>
      </c>
      <c r="K105" s="102">
        <v>125</v>
      </c>
      <c r="L105" s="430">
        <v>157</v>
      </c>
      <c r="M105" s="102">
        <v>200</v>
      </c>
      <c r="N105" s="201">
        <f t="shared" si="3"/>
        <v>160</v>
      </c>
    </row>
    <row r="106" spans="1:14" ht="28.5" customHeight="1">
      <c r="A106" s="219"/>
      <c r="B106" s="151"/>
      <c r="C106" s="151"/>
      <c r="D106" s="214">
        <v>722584</v>
      </c>
      <c r="E106" s="563" t="s">
        <v>266</v>
      </c>
      <c r="F106" s="563"/>
      <c r="G106" s="563"/>
      <c r="H106" s="563"/>
      <c r="I106" s="563"/>
      <c r="J106" s="106">
        <v>111</v>
      </c>
      <c r="K106" s="102">
        <v>125</v>
      </c>
      <c r="L106" s="430">
        <v>45</v>
      </c>
      <c r="M106" s="102">
        <v>100</v>
      </c>
      <c r="N106" s="201">
        <f t="shared" si="3"/>
        <v>80</v>
      </c>
    </row>
    <row r="107" spans="1:15" ht="15.75">
      <c r="A107" s="257"/>
      <c r="B107" s="149"/>
      <c r="C107" s="149"/>
      <c r="D107" s="214">
        <v>722599</v>
      </c>
      <c r="E107" s="553" t="s">
        <v>433</v>
      </c>
      <c r="F107" s="553"/>
      <c r="G107" s="553"/>
      <c r="H107" s="553"/>
      <c r="I107" s="553"/>
      <c r="J107" s="56">
        <v>0</v>
      </c>
      <c r="K107" s="101">
        <v>20000</v>
      </c>
      <c r="L107" s="430">
        <v>0</v>
      </c>
      <c r="M107" s="101">
        <v>0</v>
      </c>
      <c r="N107" s="201">
        <f>M107/K107*100</f>
        <v>0</v>
      </c>
      <c r="O107" s="259"/>
    </row>
    <row r="108" spans="1:14" ht="15.75" customHeight="1">
      <c r="A108" s="219"/>
      <c r="B108" s="151"/>
      <c r="C108" s="151"/>
      <c r="D108" s="214">
        <v>722631</v>
      </c>
      <c r="E108" s="553" t="s">
        <v>103</v>
      </c>
      <c r="F108" s="553"/>
      <c r="G108" s="553"/>
      <c r="H108" s="553"/>
      <c r="I108" s="553"/>
      <c r="J108" s="106">
        <v>2724</v>
      </c>
      <c r="K108" s="102">
        <v>3000</v>
      </c>
      <c r="L108" s="430">
        <v>1931</v>
      </c>
      <c r="M108" s="102">
        <v>3000</v>
      </c>
      <c r="N108" s="201">
        <f t="shared" si="3"/>
        <v>100</v>
      </c>
    </row>
    <row r="109" spans="1:14" ht="15.75">
      <c r="A109" s="219"/>
      <c r="B109" s="151"/>
      <c r="C109" s="151"/>
      <c r="D109" s="214">
        <v>722732</v>
      </c>
      <c r="E109" s="563" t="s">
        <v>140</v>
      </c>
      <c r="F109" s="670"/>
      <c r="G109" s="670"/>
      <c r="H109" s="670"/>
      <c r="I109" s="670"/>
      <c r="J109" s="106">
        <v>0</v>
      </c>
      <c r="K109" s="102">
        <v>0</v>
      </c>
      <c r="L109" s="430">
        <v>0</v>
      </c>
      <c r="M109" s="102">
        <v>0</v>
      </c>
      <c r="N109" s="516" t="s">
        <v>463</v>
      </c>
    </row>
    <row r="110" spans="1:14" ht="15.75">
      <c r="A110" s="219"/>
      <c r="B110" s="149"/>
      <c r="C110" s="149"/>
      <c r="D110" s="214">
        <v>722791</v>
      </c>
      <c r="E110" s="553" t="s">
        <v>271</v>
      </c>
      <c r="F110" s="553"/>
      <c r="G110" s="553"/>
      <c r="H110" s="553"/>
      <c r="I110" s="553"/>
      <c r="J110" s="56">
        <v>0</v>
      </c>
      <c r="K110" s="101">
        <v>0</v>
      </c>
      <c r="L110" s="430">
        <v>0</v>
      </c>
      <c r="M110" s="101">
        <v>0</v>
      </c>
      <c r="N110" s="516" t="s">
        <v>463</v>
      </c>
    </row>
    <row r="111" spans="1:14" ht="15.75">
      <c r="A111" s="219">
        <v>10</v>
      </c>
      <c r="B111" s="145"/>
      <c r="C111" s="145">
        <v>723000</v>
      </c>
      <c r="D111" s="70"/>
      <c r="E111" s="613" t="s">
        <v>95</v>
      </c>
      <c r="F111" s="613"/>
      <c r="G111" s="613"/>
      <c r="H111" s="613"/>
      <c r="I111" s="613"/>
      <c r="J111" s="51">
        <f>J112</f>
        <v>21463</v>
      </c>
      <c r="K111" s="85">
        <f>K112</f>
        <v>19010</v>
      </c>
      <c r="L111" s="427">
        <f>L112</f>
        <v>2514</v>
      </c>
      <c r="M111" s="85">
        <f>M112</f>
        <v>3220</v>
      </c>
      <c r="N111" s="201">
        <f t="shared" si="3"/>
        <v>16.93845344555497</v>
      </c>
    </row>
    <row r="112" spans="1:14" ht="15.75">
      <c r="A112" s="219"/>
      <c r="B112" s="149"/>
      <c r="C112" s="149"/>
      <c r="D112" s="68">
        <v>723100</v>
      </c>
      <c r="E112" s="671" t="s">
        <v>104</v>
      </c>
      <c r="F112" s="671"/>
      <c r="G112" s="671"/>
      <c r="H112" s="671"/>
      <c r="I112" s="671"/>
      <c r="J112" s="56">
        <f>SUM(J113:J115)</f>
        <v>21463</v>
      </c>
      <c r="K112" s="101">
        <f>SUM(K113:K115)</f>
        <v>19010</v>
      </c>
      <c r="L112" s="430">
        <f>L113+L114+L115</f>
        <v>2514</v>
      </c>
      <c r="M112" s="101">
        <f>SUM(M113+M114+M115)</f>
        <v>3220</v>
      </c>
      <c r="N112" s="201">
        <f t="shared" si="3"/>
        <v>16.93845344555497</v>
      </c>
    </row>
    <row r="113" spans="1:14" s="259" customFormat="1" ht="12.75">
      <c r="A113" s="294"/>
      <c r="B113" s="295"/>
      <c r="C113" s="295"/>
      <c r="D113" s="214">
        <v>723131</v>
      </c>
      <c r="E113" s="553" t="s">
        <v>272</v>
      </c>
      <c r="F113" s="553"/>
      <c r="G113" s="553"/>
      <c r="H113" s="553"/>
      <c r="I113" s="553"/>
      <c r="J113" s="56">
        <v>0</v>
      </c>
      <c r="K113" s="101">
        <v>0</v>
      </c>
      <c r="L113" s="430">
        <v>0</v>
      </c>
      <c r="M113" s="101">
        <v>0</v>
      </c>
      <c r="N113" s="516" t="s">
        <v>463</v>
      </c>
    </row>
    <row r="114" spans="1:14" s="259" customFormat="1" ht="12.75">
      <c r="A114" s="294"/>
      <c r="B114" s="295"/>
      <c r="C114" s="295"/>
      <c r="D114" s="214">
        <v>723133</v>
      </c>
      <c r="E114" s="553" t="s">
        <v>273</v>
      </c>
      <c r="F114" s="553"/>
      <c r="G114" s="553"/>
      <c r="H114" s="553"/>
      <c r="I114" s="553"/>
      <c r="J114" s="56">
        <v>3</v>
      </c>
      <c r="K114" s="101">
        <v>10</v>
      </c>
      <c r="L114" s="430">
        <v>100</v>
      </c>
      <c r="M114" s="101">
        <v>20</v>
      </c>
      <c r="N114" s="201">
        <f t="shared" si="3"/>
        <v>200</v>
      </c>
    </row>
    <row r="115" spans="1:14" s="259" customFormat="1" ht="12.75">
      <c r="A115" s="294"/>
      <c r="B115" s="295"/>
      <c r="C115" s="295"/>
      <c r="D115" s="214">
        <v>723139</v>
      </c>
      <c r="E115" s="553" t="s">
        <v>274</v>
      </c>
      <c r="F115" s="553"/>
      <c r="G115" s="553"/>
      <c r="H115" s="553"/>
      <c r="I115" s="553"/>
      <c r="J115" s="56">
        <v>21460</v>
      </c>
      <c r="K115" s="101">
        <v>19000</v>
      </c>
      <c r="L115" s="430">
        <v>2414</v>
      </c>
      <c r="M115" s="101">
        <v>3200</v>
      </c>
      <c r="N115" s="201">
        <f t="shared" si="3"/>
        <v>16.842105263157894</v>
      </c>
    </row>
    <row r="116" spans="1:14" ht="15.75">
      <c r="A116" s="219"/>
      <c r="B116" s="173"/>
      <c r="C116" s="173"/>
      <c r="D116" s="68" t="s">
        <v>25</v>
      </c>
      <c r="E116" s="613" t="s">
        <v>108</v>
      </c>
      <c r="F116" s="613"/>
      <c r="G116" s="613"/>
      <c r="H116" s="613"/>
      <c r="I116" s="613"/>
      <c r="J116" s="51">
        <f>SUM(J79+J86+J111)</f>
        <v>996671</v>
      </c>
      <c r="K116" s="85">
        <f>K111+K86+K79</f>
        <v>929680</v>
      </c>
      <c r="L116" s="427">
        <f>L79+L86+L111</f>
        <v>489028</v>
      </c>
      <c r="M116" s="85">
        <f>M111+M86+M79</f>
        <v>1181760</v>
      </c>
      <c r="N116" s="201">
        <f t="shared" si="3"/>
        <v>127.11470613544445</v>
      </c>
    </row>
    <row r="117" spans="1:14" ht="15.75">
      <c r="A117" s="219"/>
      <c r="B117" s="173"/>
      <c r="C117" s="173"/>
      <c r="D117" s="68"/>
      <c r="E117" s="613" t="s">
        <v>44</v>
      </c>
      <c r="F117" s="613"/>
      <c r="G117" s="613"/>
      <c r="H117" s="613"/>
      <c r="I117" s="613"/>
      <c r="J117" s="51">
        <f>SUM(J77+J116)</f>
        <v>2718189</v>
      </c>
      <c r="K117" s="85">
        <f>SUM(K77+K116)</f>
        <v>2725700</v>
      </c>
      <c r="L117" s="427">
        <f>L116+L77</f>
        <v>1602255</v>
      </c>
      <c r="M117" s="85">
        <f>SUM(M77+M116)</f>
        <v>2714100</v>
      </c>
      <c r="N117" s="201">
        <f t="shared" si="3"/>
        <v>99.57442124958726</v>
      </c>
    </row>
    <row r="118" spans="1:14" ht="15.75">
      <c r="A118" s="219" t="s">
        <v>148</v>
      </c>
      <c r="B118" s="145">
        <v>730000</v>
      </c>
      <c r="C118" s="145"/>
      <c r="D118" s="70"/>
      <c r="E118" s="613" t="s">
        <v>67</v>
      </c>
      <c r="F118" s="613"/>
      <c r="G118" s="613"/>
      <c r="H118" s="613"/>
      <c r="I118" s="613"/>
      <c r="J118" s="51"/>
      <c r="K118" s="85"/>
      <c r="L118" s="427"/>
      <c r="M118" s="85"/>
      <c r="N118" s="201"/>
    </row>
    <row r="119" spans="1:14" ht="15.75">
      <c r="A119" s="219">
        <v>11</v>
      </c>
      <c r="B119" s="145"/>
      <c r="C119" s="145">
        <v>731100</v>
      </c>
      <c r="D119" s="70"/>
      <c r="E119" s="613" t="s">
        <v>36</v>
      </c>
      <c r="F119" s="613"/>
      <c r="G119" s="613"/>
      <c r="H119" s="613"/>
      <c r="I119" s="613"/>
      <c r="J119" s="51">
        <f>J120+J121</f>
        <v>132034</v>
      </c>
      <c r="K119" s="85">
        <f>K120+K121</f>
        <v>108600</v>
      </c>
      <c r="L119" s="427">
        <f>L120+L121</f>
        <v>0</v>
      </c>
      <c r="M119" s="85">
        <f>M120+M121</f>
        <v>0</v>
      </c>
      <c r="N119" s="201">
        <f t="shared" si="3"/>
        <v>0</v>
      </c>
    </row>
    <row r="120" spans="1:14" s="259" customFormat="1" ht="12.75">
      <c r="A120" s="291"/>
      <c r="B120" s="295"/>
      <c r="C120" s="295"/>
      <c r="D120" s="214">
        <v>731111</v>
      </c>
      <c r="E120" s="553" t="s">
        <v>398</v>
      </c>
      <c r="F120" s="553"/>
      <c r="G120" s="553"/>
      <c r="H120" s="553"/>
      <c r="I120" s="553"/>
      <c r="J120" s="56">
        <v>132034</v>
      </c>
      <c r="K120" s="101">
        <v>60000</v>
      </c>
      <c r="L120" s="430">
        <v>0</v>
      </c>
      <c r="M120" s="101">
        <v>0</v>
      </c>
      <c r="N120" s="201">
        <f t="shared" si="3"/>
        <v>0</v>
      </c>
    </row>
    <row r="121" spans="1:14" s="1" customFormat="1" ht="15">
      <c r="A121" s="376"/>
      <c r="B121" s="295"/>
      <c r="C121" s="295"/>
      <c r="D121" s="214">
        <v>731121</v>
      </c>
      <c r="E121" s="553" t="s">
        <v>351</v>
      </c>
      <c r="F121" s="553"/>
      <c r="G121" s="553"/>
      <c r="H121" s="553"/>
      <c r="I121" s="553"/>
      <c r="J121" s="56">
        <v>0</v>
      </c>
      <c r="K121" s="101">
        <v>48600</v>
      </c>
      <c r="L121" s="430">
        <v>0</v>
      </c>
      <c r="M121" s="101">
        <v>0</v>
      </c>
      <c r="N121" s="201">
        <f t="shared" si="3"/>
        <v>0</v>
      </c>
    </row>
    <row r="122" spans="1:14" ht="15.75">
      <c r="A122" s="219">
        <v>12</v>
      </c>
      <c r="B122" s="145"/>
      <c r="C122" s="145">
        <v>732100</v>
      </c>
      <c r="D122" s="70"/>
      <c r="E122" s="613" t="s">
        <v>73</v>
      </c>
      <c r="F122" s="613"/>
      <c r="G122" s="613"/>
      <c r="H122" s="613"/>
      <c r="I122" s="613"/>
      <c r="J122" s="51">
        <f>SUM(J123:J128)</f>
        <v>511340</v>
      </c>
      <c r="K122" s="85">
        <f>K123+K124+K125+K126</f>
        <v>1047800</v>
      </c>
      <c r="L122" s="427">
        <f>L123+L124+L125+L126</f>
        <v>433378</v>
      </c>
      <c r="M122" s="85">
        <f>M123+M124+M125+M126</f>
        <v>879200</v>
      </c>
      <c r="N122" s="201">
        <f aca="true" t="shared" si="4" ref="N122:N129">M122/K122*100</f>
        <v>83.90914296621492</v>
      </c>
    </row>
    <row r="123" spans="1:14" s="170" customFormat="1" ht="12.75">
      <c r="A123" s="291"/>
      <c r="B123" s="67"/>
      <c r="C123" s="67"/>
      <c r="D123" s="214">
        <v>732111</v>
      </c>
      <c r="E123" s="553" t="s">
        <v>365</v>
      </c>
      <c r="F123" s="553"/>
      <c r="G123" s="553"/>
      <c r="H123" s="553"/>
      <c r="I123" s="553"/>
      <c r="J123" s="56">
        <v>0</v>
      </c>
      <c r="K123" s="101">
        <v>0</v>
      </c>
      <c r="L123" s="430">
        <v>0</v>
      </c>
      <c r="M123" s="101">
        <v>0</v>
      </c>
      <c r="N123" s="516" t="s">
        <v>463</v>
      </c>
    </row>
    <row r="124" spans="1:14" s="170" customFormat="1" ht="12.75">
      <c r="A124" s="296"/>
      <c r="B124" s="295"/>
      <c r="C124" s="295"/>
      <c r="D124" s="214">
        <v>732112</v>
      </c>
      <c r="E124" s="553" t="s">
        <v>27</v>
      </c>
      <c r="F124" s="553"/>
      <c r="G124" s="553"/>
      <c r="H124" s="553"/>
      <c r="I124" s="553"/>
      <c r="J124" s="56">
        <v>57768</v>
      </c>
      <c r="K124" s="101">
        <v>100000</v>
      </c>
      <c r="L124" s="430">
        <v>221468</v>
      </c>
      <c r="M124" s="101">
        <v>65000</v>
      </c>
      <c r="N124" s="201">
        <f t="shared" si="4"/>
        <v>65</v>
      </c>
    </row>
    <row r="125" spans="1:14" s="170" customFormat="1" ht="12.75">
      <c r="A125" s="380"/>
      <c r="B125" s="295"/>
      <c r="C125" s="295"/>
      <c r="D125" s="214">
        <v>732113</v>
      </c>
      <c r="E125" s="567" t="s">
        <v>366</v>
      </c>
      <c r="F125" s="568"/>
      <c r="G125" s="568"/>
      <c r="H125" s="568"/>
      <c r="I125" s="569"/>
      <c r="J125" s="56">
        <v>0</v>
      </c>
      <c r="K125" s="101">
        <v>50000</v>
      </c>
      <c r="L125" s="430">
        <v>0</v>
      </c>
      <c r="M125" s="101">
        <v>0</v>
      </c>
      <c r="N125" s="201">
        <f t="shared" si="4"/>
        <v>0</v>
      </c>
    </row>
    <row r="126" spans="1:14" s="170" customFormat="1" ht="12.75">
      <c r="A126" s="296"/>
      <c r="B126" s="295"/>
      <c r="C126" s="295"/>
      <c r="D126" s="214">
        <v>732114</v>
      </c>
      <c r="E126" s="553" t="s">
        <v>28</v>
      </c>
      <c r="F126" s="553"/>
      <c r="G126" s="553"/>
      <c r="H126" s="553"/>
      <c r="I126" s="553"/>
      <c r="J126" s="56">
        <v>453572</v>
      </c>
      <c r="K126" s="101">
        <v>897800</v>
      </c>
      <c r="L126" s="430">
        <v>211910</v>
      </c>
      <c r="M126" s="101">
        <v>814200</v>
      </c>
      <c r="N126" s="201">
        <f t="shared" si="4"/>
        <v>90.68834929828469</v>
      </c>
    </row>
    <row r="127" spans="1:14" s="170" customFormat="1" ht="12.75">
      <c r="A127" s="296"/>
      <c r="B127" s="295"/>
      <c r="C127" s="295"/>
      <c r="D127" s="214">
        <v>732116</v>
      </c>
      <c r="E127" s="553" t="s">
        <v>43</v>
      </c>
      <c r="F127" s="553"/>
      <c r="G127" s="553"/>
      <c r="H127" s="553"/>
      <c r="I127" s="553"/>
      <c r="J127" s="56">
        <v>0</v>
      </c>
      <c r="K127" s="101">
        <v>0</v>
      </c>
      <c r="L127" s="430"/>
      <c r="M127" s="101">
        <v>0</v>
      </c>
      <c r="N127" s="516" t="s">
        <v>463</v>
      </c>
    </row>
    <row r="128" spans="1:14" s="170" customFormat="1" ht="12.75">
      <c r="A128" s="453"/>
      <c r="B128" s="295"/>
      <c r="C128" s="295"/>
      <c r="D128" s="214">
        <v>732126</v>
      </c>
      <c r="E128" s="567" t="s">
        <v>396</v>
      </c>
      <c r="F128" s="568"/>
      <c r="G128" s="568"/>
      <c r="H128" s="568"/>
      <c r="I128" s="569"/>
      <c r="J128" s="56">
        <v>0</v>
      </c>
      <c r="K128" s="101">
        <v>0</v>
      </c>
      <c r="L128" s="430">
        <v>0</v>
      </c>
      <c r="M128" s="101">
        <v>0</v>
      </c>
      <c r="N128" s="516" t="s">
        <v>463</v>
      </c>
    </row>
    <row r="129" spans="1:14" s="4" customFormat="1" ht="15.75">
      <c r="A129" s="223"/>
      <c r="B129" s="173"/>
      <c r="C129" s="173"/>
      <c r="D129" s="68" t="s">
        <v>91</v>
      </c>
      <c r="E129" s="613" t="s">
        <v>358</v>
      </c>
      <c r="F129" s="613"/>
      <c r="G129" s="613"/>
      <c r="H129" s="613"/>
      <c r="I129" s="613"/>
      <c r="J129" s="51">
        <f>J119+J122</f>
        <v>643374</v>
      </c>
      <c r="K129" s="85">
        <f>K119+K122</f>
        <v>1156400</v>
      </c>
      <c r="L129" s="427">
        <f>L119+L122</f>
        <v>433378</v>
      </c>
      <c r="M129" s="85">
        <f>M119+M122</f>
        <v>879200</v>
      </c>
      <c r="N129" s="201">
        <f t="shared" si="4"/>
        <v>76.02905569007264</v>
      </c>
    </row>
    <row r="130" spans="1:14" s="4" customFormat="1" ht="15.75">
      <c r="A130" s="223">
        <v>13</v>
      </c>
      <c r="B130" s="145"/>
      <c r="C130" s="145">
        <v>733000</v>
      </c>
      <c r="D130" s="68"/>
      <c r="E130" s="586" t="s">
        <v>275</v>
      </c>
      <c r="F130" s="587"/>
      <c r="G130" s="587"/>
      <c r="H130" s="587"/>
      <c r="I130" s="588"/>
      <c r="J130" s="51">
        <f>J131</f>
        <v>0</v>
      </c>
      <c r="K130" s="85">
        <f>K131</f>
        <v>0</v>
      </c>
      <c r="L130" s="427">
        <f>L131</f>
        <v>0</v>
      </c>
      <c r="M130" s="85">
        <f>M131</f>
        <v>0</v>
      </c>
      <c r="N130" s="516" t="s">
        <v>463</v>
      </c>
    </row>
    <row r="131" spans="1:14" s="170" customFormat="1" ht="12.75">
      <c r="A131" s="296"/>
      <c r="B131" s="295"/>
      <c r="C131" s="295"/>
      <c r="D131" s="214">
        <v>733116</v>
      </c>
      <c r="E131" s="553" t="s">
        <v>276</v>
      </c>
      <c r="F131" s="553"/>
      <c r="G131" s="553"/>
      <c r="H131" s="553"/>
      <c r="I131" s="553"/>
      <c r="J131" s="56">
        <v>0</v>
      </c>
      <c r="K131" s="101">
        <v>0</v>
      </c>
      <c r="L131" s="430">
        <v>0</v>
      </c>
      <c r="M131" s="101">
        <v>0</v>
      </c>
      <c r="N131" s="516" t="s">
        <v>463</v>
      </c>
    </row>
    <row r="132" spans="1:14" s="350" customFormat="1" ht="12.75">
      <c r="A132" s="379"/>
      <c r="B132" s="353"/>
      <c r="C132" s="353"/>
      <c r="D132" s="424"/>
      <c r="E132" s="377"/>
      <c r="F132" s="377"/>
      <c r="G132" s="377"/>
      <c r="H132" s="377"/>
      <c r="I132" s="377"/>
      <c r="J132" s="175"/>
      <c r="K132" s="175"/>
      <c r="L132" s="175"/>
      <c r="M132" s="175"/>
      <c r="N132" s="378"/>
    </row>
    <row r="133" spans="1:14" s="350" customFormat="1" ht="12.75">
      <c r="A133" s="379"/>
      <c r="B133" s="353"/>
      <c r="C133" s="353"/>
      <c r="D133" s="487"/>
      <c r="E133" s="377"/>
      <c r="F133" s="377"/>
      <c r="G133" s="377"/>
      <c r="H133" s="377"/>
      <c r="I133" s="377"/>
      <c r="J133" s="175"/>
      <c r="K133" s="175"/>
      <c r="L133" s="175"/>
      <c r="M133" s="175"/>
      <c r="N133" s="378"/>
    </row>
    <row r="134" spans="1:14" s="350" customFormat="1" ht="12.75">
      <c r="A134" s="379"/>
      <c r="B134" s="353"/>
      <c r="C134" s="353"/>
      <c r="D134" s="487"/>
      <c r="E134" s="377"/>
      <c r="F134" s="377"/>
      <c r="G134" s="377"/>
      <c r="H134" s="377"/>
      <c r="I134" s="377"/>
      <c r="J134" s="175"/>
      <c r="K134" s="175"/>
      <c r="L134" s="175"/>
      <c r="M134" s="175"/>
      <c r="N134" s="378"/>
    </row>
    <row r="135" spans="1:14" s="350" customFormat="1" ht="12.75">
      <c r="A135" s="379"/>
      <c r="B135" s="353"/>
      <c r="C135" s="353"/>
      <c r="D135" s="487"/>
      <c r="E135" s="377"/>
      <c r="F135" s="377"/>
      <c r="G135" s="377"/>
      <c r="H135" s="377"/>
      <c r="I135" s="377"/>
      <c r="J135" s="175"/>
      <c r="K135" s="175"/>
      <c r="L135" s="175"/>
      <c r="M135" s="175"/>
      <c r="N135" s="378"/>
    </row>
    <row r="136" spans="1:14" s="350" customFormat="1" ht="12.75">
      <c r="A136" s="379"/>
      <c r="B136" s="353"/>
      <c r="C136" s="353"/>
      <c r="D136" s="487"/>
      <c r="E136" s="377"/>
      <c r="F136" s="377"/>
      <c r="G136" s="377"/>
      <c r="H136" s="377"/>
      <c r="I136" s="377"/>
      <c r="J136" s="175"/>
      <c r="K136" s="175"/>
      <c r="L136" s="175"/>
      <c r="M136" s="175"/>
      <c r="N136" s="378"/>
    </row>
    <row r="137" spans="1:14" s="1" customFormat="1" ht="15">
      <c r="A137" s="627" t="s">
        <v>7</v>
      </c>
      <c r="B137" s="627"/>
      <c r="C137" s="627"/>
      <c r="D137" s="627"/>
      <c r="E137" s="627"/>
      <c r="F137" s="627"/>
      <c r="G137" s="627"/>
      <c r="H137" s="627"/>
      <c r="I137" s="627"/>
      <c r="J137" s="627"/>
      <c r="K137" s="627"/>
      <c r="L137" s="627"/>
      <c r="M137" s="627"/>
      <c r="N137" s="627"/>
    </row>
    <row r="138" spans="1:14" s="1" customFormat="1" ht="15">
      <c r="A138" s="420" t="s">
        <v>4</v>
      </c>
      <c r="B138" s="420" t="s">
        <v>5</v>
      </c>
      <c r="C138" s="420" t="s">
        <v>6</v>
      </c>
      <c r="D138" s="420" t="s">
        <v>7</v>
      </c>
      <c r="E138" s="582" t="s">
        <v>8</v>
      </c>
      <c r="F138" s="582"/>
      <c r="G138" s="582"/>
      <c r="H138" s="582"/>
      <c r="I138" s="582"/>
      <c r="J138" s="421" t="s">
        <v>9</v>
      </c>
      <c r="K138" s="421" t="s">
        <v>10</v>
      </c>
      <c r="L138" s="421" t="s">
        <v>11</v>
      </c>
      <c r="M138" s="421" t="s">
        <v>12</v>
      </c>
      <c r="N138" s="422" t="s">
        <v>13</v>
      </c>
    </row>
    <row r="139" spans="1:14" s="1" customFormat="1" ht="36" customHeight="1">
      <c r="A139" s="219"/>
      <c r="B139" s="152">
        <v>810000</v>
      </c>
      <c r="C139" s="152"/>
      <c r="D139" s="121"/>
      <c r="E139" s="625" t="s">
        <v>464</v>
      </c>
      <c r="F139" s="625"/>
      <c r="G139" s="625"/>
      <c r="H139" s="625"/>
      <c r="I139" s="625"/>
      <c r="J139" s="51"/>
      <c r="K139" s="85"/>
      <c r="L139" s="427"/>
      <c r="M139" s="85"/>
      <c r="N139" s="516" t="s">
        <v>463</v>
      </c>
    </row>
    <row r="140" spans="1:14" s="4" customFormat="1" ht="16.5" customHeight="1">
      <c r="A140" s="291"/>
      <c r="B140" s="67"/>
      <c r="C140" s="257">
        <v>811000</v>
      </c>
      <c r="D140" s="214">
        <v>811000</v>
      </c>
      <c r="E140" s="553" t="s">
        <v>465</v>
      </c>
      <c r="F140" s="553"/>
      <c r="G140" s="553"/>
      <c r="H140" s="553"/>
      <c r="I140" s="553"/>
      <c r="J140" s="56">
        <v>0</v>
      </c>
      <c r="K140" s="101">
        <v>0</v>
      </c>
      <c r="L140" s="430">
        <v>0</v>
      </c>
      <c r="M140" s="101">
        <v>0</v>
      </c>
      <c r="N140" s="516" t="s">
        <v>463</v>
      </c>
    </row>
    <row r="141" spans="1:17" s="170" customFormat="1" ht="17.25" customHeight="1">
      <c r="A141" s="296"/>
      <c r="B141" s="297"/>
      <c r="C141" s="257">
        <v>812000</v>
      </c>
      <c r="D141" s="214">
        <v>812000</v>
      </c>
      <c r="E141" s="553" t="s">
        <v>466</v>
      </c>
      <c r="F141" s="553"/>
      <c r="G141" s="553"/>
      <c r="H141" s="553"/>
      <c r="I141" s="553"/>
      <c r="J141" s="56">
        <v>0</v>
      </c>
      <c r="K141" s="101">
        <v>0</v>
      </c>
      <c r="L141" s="430">
        <v>0</v>
      </c>
      <c r="M141" s="101">
        <v>0</v>
      </c>
      <c r="N141" s="516" t="s">
        <v>463</v>
      </c>
      <c r="Q141" s="406" t="s">
        <v>444</v>
      </c>
    </row>
    <row r="142" spans="1:14" s="170" customFormat="1" ht="15.75">
      <c r="A142" s="298"/>
      <c r="B142" s="299"/>
      <c r="C142" s="256">
        <v>813000</v>
      </c>
      <c r="D142" s="214">
        <v>813000</v>
      </c>
      <c r="E142" s="567" t="s">
        <v>467</v>
      </c>
      <c r="F142" s="568"/>
      <c r="G142" s="568"/>
      <c r="H142" s="568"/>
      <c r="I142" s="569"/>
      <c r="J142" s="56">
        <v>0</v>
      </c>
      <c r="K142" s="101">
        <v>0</v>
      </c>
      <c r="L142" s="430">
        <v>0</v>
      </c>
      <c r="M142" s="101">
        <v>0</v>
      </c>
      <c r="N142" s="516" t="s">
        <v>463</v>
      </c>
    </row>
    <row r="143" spans="1:14" s="170" customFormat="1" ht="15.75">
      <c r="A143" s="292"/>
      <c r="B143" s="509"/>
      <c r="C143" s="225">
        <v>814000</v>
      </c>
      <c r="D143" s="302">
        <v>814331</v>
      </c>
      <c r="E143" s="567" t="s">
        <v>468</v>
      </c>
      <c r="F143" s="568"/>
      <c r="G143" s="568"/>
      <c r="H143" s="568"/>
      <c r="I143" s="569"/>
      <c r="J143" s="108">
        <v>1165997</v>
      </c>
      <c r="K143" s="103">
        <v>0</v>
      </c>
      <c r="L143" s="435">
        <v>0</v>
      </c>
      <c r="M143" s="103">
        <v>0</v>
      </c>
      <c r="N143" s="517" t="s">
        <v>463</v>
      </c>
    </row>
    <row r="144" spans="1:14" s="45" customFormat="1" ht="15.75">
      <c r="A144" s="300"/>
      <c r="B144" s="301"/>
      <c r="C144" s="231">
        <v>815000</v>
      </c>
      <c r="D144" s="302">
        <v>815000</v>
      </c>
      <c r="E144" s="567" t="s">
        <v>469</v>
      </c>
      <c r="F144" s="568"/>
      <c r="G144" s="568"/>
      <c r="H144" s="568"/>
      <c r="I144" s="569"/>
      <c r="J144" s="108">
        <v>0</v>
      </c>
      <c r="K144" s="103">
        <v>0</v>
      </c>
      <c r="L144" s="435">
        <v>0</v>
      </c>
      <c r="M144" s="103">
        <v>0</v>
      </c>
      <c r="N144" s="516" t="s">
        <v>463</v>
      </c>
    </row>
    <row r="145" spans="1:14" s="170" customFormat="1" ht="33" customHeight="1">
      <c r="A145" s="233"/>
      <c r="B145" s="153"/>
      <c r="C145" s="120"/>
      <c r="D145" s="72" t="s">
        <v>111</v>
      </c>
      <c r="E145" s="608" t="s">
        <v>470</v>
      </c>
      <c r="F145" s="609"/>
      <c r="G145" s="609"/>
      <c r="H145" s="609"/>
      <c r="I145" s="610"/>
      <c r="J145" s="53">
        <f>SUM(J140:J144)</f>
        <v>1165997</v>
      </c>
      <c r="K145" s="270">
        <f>SUM(K140:K144)</f>
        <v>0</v>
      </c>
      <c r="L145" s="434">
        <f>SUM(L140:L144)</f>
        <v>0</v>
      </c>
      <c r="M145" s="270">
        <f>SUM(M140:M140)</f>
        <v>0</v>
      </c>
      <c r="N145" s="516" t="s">
        <v>463</v>
      </c>
    </row>
    <row r="146" spans="1:14" s="4" customFormat="1" ht="33.75" customHeight="1">
      <c r="A146" s="234"/>
      <c r="B146" s="149"/>
      <c r="C146" s="149"/>
      <c r="D146" s="70"/>
      <c r="E146" s="608" t="s">
        <v>474</v>
      </c>
      <c r="F146" s="609"/>
      <c r="G146" s="609"/>
      <c r="H146" s="609"/>
      <c r="I146" s="610"/>
      <c r="J146" s="51">
        <f>J77+J116+J129+J145</f>
        <v>4527560</v>
      </c>
      <c r="K146" s="85">
        <f>SUM(K117+K129+K145)</f>
        <v>3882100</v>
      </c>
      <c r="L146" s="427">
        <f>L117+L129+L145</f>
        <v>2035633</v>
      </c>
      <c r="M146" s="85">
        <f>SUM(M117+M129+M145)</f>
        <v>3593300</v>
      </c>
      <c r="N146" s="201">
        <f>M146/K146*100</f>
        <v>92.5607274413333</v>
      </c>
    </row>
    <row r="147" spans="1:14" s="4" customFormat="1" ht="15.75">
      <c r="A147" s="73"/>
      <c r="B147" s="73"/>
      <c r="C147" s="73"/>
      <c r="D147" s="74"/>
      <c r="E147" s="74"/>
      <c r="F147" s="74"/>
      <c r="G147" s="74"/>
      <c r="H147" s="74"/>
      <c r="I147" s="75"/>
      <c r="J147" s="76"/>
      <c r="K147" s="76"/>
      <c r="L147" s="76"/>
      <c r="M147" s="76"/>
      <c r="N147" s="77"/>
    </row>
    <row r="148" spans="1:14" s="4" customFormat="1" ht="15.75" customHeight="1">
      <c r="A148" s="73"/>
      <c r="B148" s="73"/>
      <c r="C148" s="73"/>
      <c r="D148" s="74"/>
      <c r="E148" s="74"/>
      <c r="F148" s="74"/>
      <c r="G148" s="74"/>
      <c r="H148" s="74"/>
      <c r="I148" s="75"/>
      <c r="J148" s="76"/>
      <c r="K148" s="76"/>
      <c r="L148" s="76"/>
      <c r="M148" s="76"/>
      <c r="N148" s="77"/>
    </row>
    <row r="149" spans="1:14" s="4" customFormat="1" ht="15.75" customHeight="1">
      <c r="A149" s="73"/>
      <c r="B149" s="73"/>
      <c r="C149" s="73"/>
      <c r="D149" s="74"/>
      <c r="E149" s="74"/>
      <c r="F149" s="74"/>
      <c r="G149" s="74"/>
      <c r="H149" s="74"/>
      <c r="I149" s="75"/>
      <c r="J149" s="76"/>
      <c r="K149" s="76"/>
      <c r="L149" s="76"/>
      <c r="M149" s="76"/>
      <c r="N149" s="77"/>
    </row>
    <row r="150" spans="1:14" s="4" customFormat="1" ht="15.75" customHeight="1">
      <c r="A150" s="73"/>
      <c r="B150" s="73"/>
      <c r="C150" s="73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7"/>
    </row>
    <row r="151" spans="1:14" s="4" customFormat="1" ht="15.75" customHeight="1">
      <c r="A151" s="73"/>
      <c r="B151" s="73"/>
      <c r="C151" s="73"/>
      <c r="D151" s="74"/>
      <c r="E151" s="74"/>
      <c r="F151" s="74"/>
      <c r="G151" s="74"/>
      <c r="H151" s="74"/>
      <c r="I151" s="75"/>
      <c r="J151" s="76"/>
      <c r="K151" s="76"/>
      <c r="L151" s="76"/>
      <c r="M151" s="76"/>
      <c r="N151" s="77"/>
    </row>
    <row r="152" spans="1:14" s="4" customFormat="1" ht="15.75" customHeight="1">
      <c r="A152" s="73"/>
      <c r="B152" s="73"/>
      <c r="C152" s="73"/>
      <c r="D152" s="74"/>
      <c r="E152" s="74"/>
      <c r="F152" s="74"/>
      <c r="G152" s="74"/>
      <c r="H152" s="74"/>
      <c r="I152" s="75"/>
      <c r="J152" s="76"/>
      <c r="K152" s="76"/>
      <c r="L152" s="76"/>
      <c r="M152" s="76"/>
      <c r="N152" s="77"/>
    </row>
    <row r="153" spans="1:14" s="4" customFormat="1" ht="15.75" customHeight="1">
      <c r="A153" s="73"/>
      <c r="B153" s="73"/>
      <c r="C153" s="73"/>
      <c r="D153" s="74"/>
      <c r="E153" s="74"/>
      <c r="F153" s="74"/>
      <c r="G153" s="74"/>
      <c r="H153" s="74"/>
      <c r="I153" s="75"/>
      <c r="J153" s="76"/>
      <c r="K153" s="76"/>
      <c r="L153" s="76"/>
      <c r="M153" s="76"/>
      <c r="N153" s="77"/>
    </row>
    <row r="154" spans="1:14" s="4" customFormat="1" ht="15.75" customHeight="1">
      <c r="A154" s="73"/>
      <c r="B154" s="73"/>
      <c r="C154" s="73"/>
      <c r="D154" s="74"/>
      <c r="E154" s="74"/>
      <c r="F154" s="74"/>
      <c r="G154" s="74"/>
      <c r="H154" s="74"/>
      <c r="I154" s="75"/>
      <c r="J154" s="76"/>
      <c r="K154" s="76"/>
      <c r="L154" s="76"/>
      <c r="M154" s="76"/>
      <c r="N154" s="77"/>
    </row>
    <row r="155" spans="1:14" s="4" customFormat="1" ht="15.75" customHeight="1">
      <c r="A155" s="73"/>
      <c r="B155" s="73"/>
      <c r="C155" s="73"/>
      <c r="D155" s="74"/>
      <c r="E155" s="74"/>
      <c r="F155" s="74"/>
      <c r="G155" s="74"/>
      <c r="H155" s="74"/>
      <c r="I155" s="75"/>
      <c r="J155" s="76"/>
      <c r="K155" s="76"/>
      <c r="L155" s="76"/>
      <c r="M155" s="76"/>
      <c r="N155" s="77"/>
    </row>
    <row r="156" spans="1:14" s="4" customFormat="1" ht="15.75" customHeight="1">
      <c r="A156" s="73"/>
      <c r="B156" s="73"/>
      <c r="C156" s="73"/>
      <c r="D156" s="74"/>
      <c r="E156" s="74"/>
      <c r="F156" s="74"/>
      <c r="G156" s="74"/>
      <c r="H156" s="74"/>
      <c r="I156" s="75"/>
      <c r="J156" s="76"/>
      <c r="K156" s="76"/>
      <c r="L156" s="76"/>
      <c r="M156" s="76"/>
      <c r="N156" s="77"/>
    </row>
    <row r="157" spans="1:14" s="4" customFormat="1" ht="15.75" customHeight="1">
      <c r="A157" s="73"/>
      <c r="B157" s="73"/>
      <c r="C157" s="73"/>
      <c r="D157" s="74"/>
      <c r="E157" s="74"/>
      <c r="F157" s="74"/>
      <c r="G157" s="74"/>
      <c r="H157" s="74"/>
      <c r="I157" s="75"/>
      <c r="J157" s="76"/>
      <c r="K157" s="76"/>
      <c r="L157" s="76"/>
      <c r="M157" s="76"/>
      <c r="N157" s="77"/>
    </row>
    <row r="158" spans="1:14" s="4" customFormat="1" ht="15.75" customHeight="1">
      <c r="A158" s="73"/>
      <c r="B158" s="73"/>
      <c r="C158" s="73"/>
      <c r="D158" s="74"/>
      <c r="E158" s="74"/>
      <c r="F158" s="74"/>
      <c r="G158" s="74"/>
      <c r="H158" s="74"/>
      <c r="I158" s="75"/>
      <c r="J158" s="76"/>
      <c r="K158" s="76"/>
      <c r="L158" s="76"/>
      <c r="M158" s="76"/>
      <c r="N158" s="77"/>
    </row>
    <row r="159" spans="1:14" s="4" customFormat="1" ht="15.75" customHeight="1">
      <c r="A159" s="73"/>
      <c r="B159" s="73"/>
      <c r="C159" s="73"/>
      <c r="D159" s="74"/>
      <c r="E159" s="74"/>
      <c r="F159" s="74"/>
      <c r="G159" s="74"/>
      <c r="H159" s="74"/>
      <c r="I159" s="75"/>
      <c r="J159" s="76"/>
      <c r="K159" s="76"/>
      <c r="L159" s="76"/>
      <c r="M159" s="76"/>
      <c r="N159" s="77"/>
    </row>
    <row r="160" spans="1:14" s="4" customFormat="1" ht="15.75" customHeight="1">
      <c r="A160" s="73"/>
      <c r="B160" s="73"/>
      <c r="C160" s="73"/>
      <c r="D160" s="74"/>
      <c r="E160" s="74"/>
      <c r="F160" s="74"/>
      <c r="G160" s="74"/>
      <c r="H160" s="74"/>
      <c r="I160" s="75"/>
      <c r="J160" s="76"/>
      <c r="K160" s="76"/>
      <c r="L160" s="76"/>
      <c r="M160" s="76"/>
      <c r="N160" s="77"/>
    </row>
    <row r="161" spans="1:14" s="4" customFormat="1" ht="15.75" customHeight="1">
      <c r="A161" s="73"/>
      <c r="B161" s="73"/>
      <c r="C161" s="73"/>
      <c r="D161" s="74"/>
      <c r="E161" s="74"/>
      <c r="F161" s="74"/>
      <c r="G161" s="74"/>
      <c r="H161" s="74"/>
      <c r="I161" s="75"/>
      <c r="J161" s="76"/>
      <c r="K161" s="76"/>
      <c r="L161" s="76"/>
      <c r="M161" s="76"/>
      <c r="N161" s="77"/>
    </row>
    <row r="162" spans="1:14" s="4" customFormat="1" ht="15.75" customHeight="1">
      <c r="A162" s="73"/>
      <c r="B162" s="73"/>
      <c r="C162" s="73"/>
      <c r="D162" s="74"/>
      <c r="E162" s="74"/>
      <c r="F162" s="74"/>
      <c r="G162" s="74"/>
      <c r="H162" s="74"/>
      <c r="I162" s="75"/>
      <c r="J162" s="76"/>
      <c r="K162" s="76"/>
      <c r="L162" s="76"/>
      <c r="M162" s="76"/>
      <c r="N162" s="77"/>
    </row>
    <row r="163" spans="1:14" s="4" customFormat="1" ht="15.75" customHeight="1">
      <c r="A163" s="73"/>
      <c r="B163" s="73"/>
      <c r="C163" s="73"/>
      <c r="D163" s="74"/>
      <c r="E163" s="74"/>
      <c r="F163" s="74"/>
      <c r="G163" s="74"/>
      <c r="H163" s="74"/>
      <c r="I163" s="75"/>
      <c r="J163" s="76"/>
      <c r="K163" s="76"/>
      <c r="L163" s="76"/>
      <c r="M163" s="76"/>
      <c r="N163" s="77"/>
    </row>
    <row r="164" spans="1:14" s="4" customFormat="1" ht="15.75" customHeight="1">
      <c r="A164" s="73"/>
      <c r="B164" s="73"/>
      <c r="C164" s="73"/>
      <c r="D164" s="74"/>
      <c r="E164" s="74"/>
      <c r="F164" s="74"/>
      <c r="G164" s="74"/>
      <c r="H164" s="74"/>
      <c r="I164" s="75"/>
      <c r="J164" s="76"/>
      <c r="K164" s="76"/>
      <c r="L164" s="76"/>
      <c r="M164" s="76"/>
      <c r="N164" s="77"/>
    </row>
    <row r="165" spans="1:14" s="4" customFormat="1" ht="15.75" customHeight="1">
      <c r="A165" s="73"/>
      <c r="B165" s="73"/>
      <c r="C165" s="73"/>
      <c r="D165" s="74"/>
      <c r="E165" s="74"/>
      <c r="F165" s="74"/>
      <c r="G165" s="74"/>
      <c r="H165" s="74"/>
      <c r="I165" s="75"/>
      <c r="J165" s="76"/>
      <c r="K165" s="76"/>
      <c r="L165" s="76"/>
      <c r="M165" s="76"/>
      <c r="N165" s="77"/>
    </row>
    <row r="166" spans="1:14" s="4" customFormat="1" ht="15.75" customHeight="1">
      <c r="A166" s="73"/>
      <c r="B166" s="73"/>
      <c r="C166" s="73"/>
      <c r="D166" s="74"/>
      <c r="E166" s="74"/>
      <c r="F166" s="74"/>
      <c r="G166" s="74"/>
      <c r="H166" s="74"/>
      <c r="I166" s="75"/>
      <c r="J166" s="76"/>
      <c r="K166" s="76"/>
      <c r="L166" s="76"/>
      <c r="M166" s="76"/>
      <c r="N166" s="77"/>
    </row>
    <row r="167" spans="1:14" s="4" customFormat="1" ht="15.75" customHeight="1">
      <c r="A167" s="73"/>
      <c r="B167" s="73"/>
      <c r="C167" s="73"/>
      <c r="D167" s="74"/>
      <c r="E167" s="74"/>
      <c r="F167" s="74"/>
      <c r="G167" s="74"/>
      <c r="H167" s="74"/>
      <c r="I167" s="75"/>
      <c r="J167" s="76"/>
      <c r="K167" s="76"/>
      <c r="L167" s="76"/>
      <c r="M167" s="76"/>
      <c r="N167" s="77"/>
    </row>
    <row r="168" spans="1:14" s="4" customFormat="1" ht="15.75" customHeight="1">
      <c r="A168" s="73"/>
      <c r="B168" s="73"/>
      <c r="C168" s="73"/>
      <c r="D168" s="74"/>
      <c r="E168" s="74"/>
      <c r="F168" s="74"/>
      <c r="G168" s="74"/>
      <c r="H168" s="74"/>
      <c r="I168" s="75"/>
      <c r="J168" s="76"/>
      <c r="K168" s="76"/>
      <c r="L168" s="76"/>
      <c r="M168" s="76"/>
      <c r="N168" s="77"/>
    </row>
    <row r="169" spans="1:14" s="4" customFormat="1" ht="15.75" customHeight="1">
      <c r="A169" s="73"/>
      <c r="B169" s="73"/>
      <c r="C169" s="73"/>
      <c r="D169" s="74"/>
      <c r="E169" s="74"/>
      <c r="F169" s="74"/>
      <c r="G169" s="74"/>
      <c r="H169" s="74"/>
      <c r="I169" s="75"/>
      <c r="J169" s="76"/>
      <c r="K169" s="76"/>
      <c r="L169" s="76"/>
      <c r="M169" s="76"/>
      <c r="N169" s="77"/>
    </row>
    <row r="170" spans="1:14" s="4" customFormat="1" ht="15.75" customHeight="1">
      <c r="A170" s="73"/>
      <c r="B170" s="73"/>
      <c r="C170" s="73"/>
      <c r="D170" s="74"/>
      <c r="E170" s="74"/>
      <c r="F170" s="74"/>
      <c r="G170" s="74"/>
      <c r="H170" s="74"/>
      <c r="I170" s="75"/>
      <c r="J170" s="76"/>
      <c r="K170" s="76"/>
      <c r="L170" s="76"/>
      <c r="M170" s="76"/>
      <c r="N170" s="77"/>
    </row>
    <row r="171" spans="1:14" s="4" customFormat="1" ht="15.75" customHeight="1">
      <c r="A171" s="665" t="s">
        <v>8</v>
      </c>
      <c r="B171" s="666"/>
      <c r="C171" s="666"/>
      <c r="D171" s="666"/>
      <c r="E171" s="666"/>
      <c r="F171" s="666"/>
      <c r="G171" s="666"/>
      <c r="H171" s="666"/>
      <c r="I171" s="666"/>
      <c r="J171" s="666"/>
      <c r="K171" s="666"/>
      <c r="L171" s="666"/>
      <c r="M171" s="666"/>
      <c r="N171" s="666"/>
    </row>
    <row r="172" spans="1:14" s="4" customFormat="1" ht="15.75" customHeight="1">
      <c r="A172" s="708" t="s">
        <v>477</v>
      </c>
      <c r="B172" s="709"/>
      <c r="C172" s="709"/>
      <c r="D172" s="709"/>
      <c r="E172" s="709"/>
      <c r="F172" s="709"/>
      <c r="G172" s="709"/>
      <c r="H172" s="709"/>
      <c r="I172" s="709"/>
      <c r="J172" s="709"/>
      <c r="K172" s="709"/>
      <c r="L172" s="709"/>
      <c r="M172" s="709"/>
      <c r="N172" s="709"/>
    </row>
    <row r="173" spans="1:14" s="4" customFormat="1" ht="3" customHeight="1">
      <c r="A173" s="80" t="s">
        <v>45</v>
      </c>
      <c r="B173" s="78"/>
      <c r="C173" s="80"/>
      <c r="D173" s="79"/>
      <c r="E173" s="79"/>
      <c r="F173" s="79"/>
      <c r="G173" s="79"/>
      <c r="H173" s="79"/>
      <c r="I173" s="79"/>
      <c r="J173" s="81"/>
      <c r="K173" s="81"/>
      <c r="L173" s="81"/>
      <c r="M173" s="81"/>
      <c r="N173" s="82"/>
    </row>
    <row r="174" spans="1:14" s="84" customFormat="1" ht="14.25" customHeight="1">
      <c r="A174" s="657" t="s">
        <v>33</v>
      </c>
      <c r="B174" s="611" t="s">
        <v>118</v>
      </c>
      <c r="C174" s="611" t="s">
        <v>278</v>
      </c>
      <c r="D174" s="611" t="s">
        <v>0</v>
      </c>
      <c r="E174" s="616" t="s">
        <v>19</v>
      </c>
      <c r="F174" s="617"/>
      <c r="G174" s="617"/>
      <c r="H174" s="617"/>
      <c r="I174" s="618"/>
      <c r="J174" s="614" t="s">
        <v>434</v>
      </c>
      <c r="K174" s="558" t="s">
        <v>415</v>
      </c>
      <c r="L174" s="558" t="s">
        <v>416</v>
      </c>
      <c r="M174" s="558" t="s">
        <v>414</v>
      </c>
      <c r="N174" s="614" t="s">
        <v>376</v>
      </c>
    </row>
    <row r="175" spans="1:14" s="84" customFormat="1" ht="35.25" customHeight="1">
      <c r="A175" s="657"/>
      <c r="B175" s="612"/>
      <c r="C175" s="612"/>
      <c r="D175" s="612"/>
      <c r="E175" s="619"/>
      <c r="F175" s="620"/>
      <c r="G175" s="620"/>
      <c r="H175" s="620"/>
      <c r="I175" s="621"/>
      <c r="J175" s="615"/>
      <c r="K175" s="558"/>
      <c r="L175" s="558"/>
      <c r="M175" s="558"/>
      <c r="N175" s="615"/>
    </row>
    <row r="176" spans="1:14" s="84" customFormat="1" ht="13.5" customHeight="1">
      <c r="A176" s="420" t="s">
        <v>4</v>
      </c>
      <c r="B176" s="420" t="s">
        <v>5</v>
      </c>
      <c r="C176" s="420" t="s">
        <v>6</v>
      </c>
      <c r="D176" s="420" t="s">
        <v>7</v>
      </c>
      <c r="E176" s="582" t="s">
        <v>8</v>
      </c>
      <c r="F176" s="582"/>
      <c r="G176" s="582"/>
      <c r="H176" s="582"/>
      <c r="I176" s="582"/>
      <c r="J176" s="421" t="s">
        <v>9</v>
      </c>
      <c r="K176" s="421" t="s">
        <v>10</v>
      </c>
      <c r="L176" s="421" t="s">
        <v>11</v>
      </c>
      <c r="M176" s="421" t="s">
        <v>12</v>
      </c>
      <c r="N176" s="422" t="s">
        <v>13</v>
      </c>
    </row>
    <row r="177" spans="1:14" ht="13.5" customHeight="1">
      <c r="A177" s="217" t="s">
        <v>296</v>
      </c>
      <c r="B177" s="138" t="s">
        <v>50</v>
      </c>
      <c r="C177" s="158"/>
      <c r="D177" s="202"/>
      <c r="E177" s="583" t="s">
        <v>51</v>
      </c>
      <c r="F177" s="584"/>
      <c r="G177" s="584"/>
      <c r="H177" s="584"/>
      <c r="I177" s="585"/>
      <c r="J177" s="51">
        <f>J178+J183</f>
        <v>1596758</v>
      </c>
      <c r="K177" s="85">
        <f>K178+K183</f>
        <v>1602000</v>
      </c>
      <c r="L177" s="427">
        <f>L178+L183</f>
        <v>1147797</v>
      </c>
      <c r="M177" s="85">
        <f>M178+M183</f>
        <v>1516500</v>
      </c>
      <c r="N177" s="172">
        <f>M177/K177*100</f>
        <v>94.66292134831461</v>
      </c>
    </row>
    <row r="178" spans="1:14" s="25" customFormat="1" ht="15" customHeight="1">
      <c r="A178" s="257">
        <v>1</v>
      </c>
      <c r="B178" s="145"/>
      <c r="C178" s="69">
        <v>611100</v>
      </c>
      <c r="D178" s="70">
        <v>611100</v>
      </c>
      <c r="E178" s="667" t="s">
        <v>70</v>
      </c>
      <c r="F178" s="668"/>
      <c r="G178" s="668"/>
      <c r="H178" s="668"/>
      <c r="I178" s="669"/>
      <c r="J178" s="52">
        <f>SUM(J179:J182)</f>
        <v>1377492</v>
      </c>
      <c r="K178" s="107">
        <f>SUM(K179:K182)</f>
        <v>1353700</v>
      </c>
      <c r="L178" s="436">
        <f>SUM(L179:L182)</f>
        <v>963491</v>
      </c>
      <c r="M178" s="107">
        <f>SUM(M179:M182)</f>
        <v>1290600</v>
      </c>
      <c r="N178" s="172">
        <f aca="true" t="shared" si="5" ref="N178:N204">M178/K178*100</f>
        <v>95.33870133707616</v>
      </c>
    </row>
    <row r="179" spans="1:14" s="25" customFormat="1" ht="15" customHeight="1">
      <c r="A179" s="294"/>
      <c r="B179" s="200"/>
      <c r="C179" s="303"/>
      <c r="D179" s="214">
        <v>611111</v>
      </c>
      <c r="E179" s="603" t="s">
        <v>321</v>
      </c>
      <c r="F179" s="604"/>
      <c r="G179" s="604"/>
      <c r="H179" s="604"/>
      <c r="I179" s="605"/>
      <c r="J179" s="110">
        <v>950470</v>
      </c>
      <c r="K179" s="111">
        <v>934000</v>
      </c>
      <c r="L179" s="437">
        <v>664812</v>
      </c>
      <c r="M179" s="111">
        <v>890000</v>
      </c>
      <c r="N179" s="172">
        <f t="shared" si="5"/>
        <v>95.28907922912205</v>
      </c>
    </row>
    <row r="180" spans="1:18" s="304" customFormat="1" ht="18.75" customHeight="1">
      <c r="A180" s="294"/>
      <c r="B180" s="200"/>
      <c r="C180" s="303"/>
      <c r="D180" s="214">
        <v>611131</v>
      </c>
      <c r="E180" s="567" t="s">
        <v>141</v>
      </c>
      <c r="F180" s="601"/>
      <c r="G180" s="601"/>
      <c r="H180" s="601"/>
      <c r="I180" s="602"/>
      <c r="J180" s="110">
        <v>234174</v>
      </c>
      <c r="K180" s="111">
        <v>230150</v>
      </c>
      <c r="L180" s="437">
        <v>163792</v>
      </c>
      <c r="M180" s="111">
        <v>220000</v>
      </c>
      <c r="N180" s="172">
        <f t="shared" si="5"/>
        <v>95.58983271779275</v>
      </c>
      <c r="P180" s="305"/>
      <c r="Q180" s="305"/>
      <c r="R180" s="305"/>
    </row>
    <row r="181" spans="1:18" s="304" customFormat="1" ht="18.75" customHeight="1">
      <c r="A181" s="306"/>
      <c r="B181" s="200"/>
      <c r="C181" s="303"/>
      <c r="D181" s="214">
        <v>611132</v>
      </c>
      <c r="E181" s="567" t="s">
        <v>142</v>
      </c>
      <c r="F181" s="568"/>
      <c r="G181" s="568"/>
      <c r="H181" s="568"/>
      <c r="I181" s="569"/>
      <c r="J181" s="110">
        <v>172186</v>
      </c>
      <c r="K181" s="111">
        <v>169210</v>
      </c>
      <c r="L181" s="437">
        <v>120435</v>
      </c>
      <c r="M181" s="111">
        <v>160500</v>
      </c>
      <c r="N181" s="172">
        <f t="shared" si="5"/>
        <v>94.85255008569233</v>
      </c>
      <c r="Q181" s="305"/>
      <c r="R181" s="305"/>
    </row>
    <row r="182" spans="1:18" s="304" customFormat="1" ht="18.75" customHeight="1">
      <c r="A182" s="294"/>
      <c r="B182" s="200"/>
      <c r="C182" s="303"/>
      <c r="D182" s="214">
        <v>611133</v>
      </c>
      <c r="E182" s="567" t="s">
        <v>143</v>
      </c>
      <c r="F182" s="568"/>
      <c r="G182" s="568"/>
      <c r="H182" s="568"/>
      <c r="I182" s="569"/>
      <c r="J182" s="110">
        <v>20662</v>
      </c>
      <c r="K182" s="111">
        <v>20340</v>
      </c>
      <c r="L182" s="437">
        <v>14452</v>
      </c>
      <c r="M182" s="111">
        <v>20100</v>
      </c>
      <c r="N182" s="172">
        <f t="shared" si="5"/>
        <v>98.82005899705014</v>
      </c>
      <c r="Q182" s="305"/>
      <c r="R182" s="305"/>
    </row>
    <row r="183" spans="1:18" s="304" customFormat="1" ht="18.75" customHeight="1">
      <c r="A183" s="257">
        <v>2</v>
      </c>
      <c r="B183" s="145"/>
      <c r="C183" s="69">
        <v>611200</v>
      </c>
      <c r="D183" s="68"/>
      <c r="E183" s="586" t="s">
        <v>53</v>
      </c>
      <c r="F183" s="587"/>
      <c r="G183" s="587"/>
      <c r="H183" s="587"/>
      <c r="I183" s="588"/>
      <c r="J183" s="51">
        <f>SUM(J184:J190)</f>
        <v>219266</v>
      </c>
      <c r="K183" s="85">
        <f>SUM(K184:K190)</f>
        <v>248300</v>
      </c>
      <c r="L183" s="427">
        <f>SUM(L184:L190)</f>
        <v>184306</v>
      </c>
      <c r="M183" s="85">
        <f>SUM(M184:M190)</f>
        <v>225900</v>
      </c>
      <c r="N183" s="172">
        <f t="shared" si="5"/>
        <v>90.9786548530004</v>
      </c>
      <c r="Q183" s="305"/>
      <c r="R183" s="305"/>
    </row>
    <row r="184" spans="1:14" s="25" customFormat="1" ht="18.75" customHeight="1">
      <c r="A184" s="294"/>
      <c r="B184" s="307"/>
      <c r="C184" s="308"/>
      <c r="D184" s="309">
        <v>611211</v>
      </c>
      <c r="E184" s="567" t="s">
        <v>56</v>
      </c>
      <c r="F184" s="568"/>
      <c r="G184" s="568"/>
      <c r="H184" s="568"/>
      <c r="I184" s="569"/>
      <c r="J184" s="56">
        <v>47789</v>
      </c>
      <c r="K184" s="104">
        <v>50000</v>
      </c>
      <c r="L184" s="438">
        <v>39553</v>
      </c>
      <c r="M184" s="104">
        <v>52700</v>
      </c>
      <c r="N184" s="172">
        <f t="shared" si="5"/>
        <v>105.4</v>
      </c>
    </row>
    <row r="185" spans="1:14" s="304" customFormat="1" ht="15" customHeight="1">
      <c r="A185" s="294"/>
      <c r="B185" s="307"/>
      <c r="C185" s="308"/>
      <c r="D185" s="309">
        <v>611221</v>
      </c>
      <c r="E185" s="567" t="s">
        <v>58</v>
      </c>
      <c r="F185" s="568"/>
      <c r="G185" s="568"/>
      <c r="H185" s="568"/>
      <c r="I185" s="569"/>
      <c r="J185" s="56">
        <v>115502</v>
      </c>
      <c r="K185" s="104">
        <v>141500</v>
      </c>
      <c r="L185" s="438">
        <v>86169</v>
      </c>
      <c r="M185" s="104">
        <v>115000</v>
      </c>
      <c r="N185" s="172">
        <f t="shared" si="5"/>
        <v>81.2720848056537</v>
      </c>
    </row>
    <row r="186" spans="1:14" s="304" customFormat="1" ht="18" customHeight="1">
      <c r="A186" s="294"/>
      <c r="B186" s="307"/>
      <c r="C186" s="308"/>
      <c r="D186" s="309">
        <v>611224</v>
      </c>
      <c r="E186" s="567" t="s">
        <v>71</v>
      </c>
      <c r="F186" s="568"/>
      <c r="G186" s="568"/>
      <c r="H186" s="568"/>
      <c r="I186" s="569"/>
      <c r="J186" s="56">
        <v>27600</v>
      </c>
      <c r="K186" s="104">
        <v>26800</v>
      </c>
      <c r="L186" s="438">
        <v>26400</v>
      </c>
      <c r="M186" s="104">
        <v>26400</v>
      </c>
      <c r="N186" s="172">
        <f t="shared" si="5"/>
        <v>98.50746268656717</v>
      </c>
    </row>
    <row r="187" spans="1:14" s="304" customFormat="1" ht="13.5" customHeight="1">
      <c r="A187" s="294"/>
      <c r="B187" s="307"/>
      <c r="C187" s="308"/>
      <c r="D187" s="309">
        <v>611225</v>
      </c>
      <c r="E187" s="567" t="s">
        <v>40</v>
      </c>
      <c r="F187" s="568"/>
      <c r="G187" s="568"/>
      <c r="H187" s="568"/>
      <c r="I187" s="569"/>
      <c r="J187" s="56">
        <v>13494</v>
      </c>
      <c r="K187" s="104">
        <v>9000</v>
      </c>
      <c r="L187" s="438">
        <v>9873</v>
      </c>
      <c r="M187" s="104">
        <v>15000</v>
      </c>
      <c r="N187" s="172">
        <f t="shared" si="5"/>
        <v>166.66666666666669</v>
      </c>
    </row>
    <row r="188" spans="1:14" s="304" customFormat="1" ht="15" customHeight="1">
      <c r="A188" s="294"/>
      <c r="B188" s="307"/>
      <c r="C188" s="308"/>
      <c r="D188" s="309">
        <v>611226</v>
      </c>
      <c r="E188" s="567" t="s">
        <v>267</v>
      </c>
      <c r="F188" s="568"/>
      <c r="G188" s="568"/>
      <c r="H188" s="568"/>
      <c r="I188" s="569"/>
      <c r="J188" s="56">
        <v>3255</v>
      </c>
      <c r="K188" s="104">
        <v>5000</v>
      </c>
      <c r="L188" s="438">
        <v>4797</v>
      </c>
      <c r="M188" s="104">
        <v>5000</v>
      </c>
      <c r="N188" s="172">
        <f t="shared" si="5"/>
        <v>100</v>
      </c>
    </row>
    <row r="189" spans="1:14" s="304" customFormat="1" ht="16.5" customHeight="1">
      <c r="A189" s="294"/>
      <c r="B189" s="307"/>
      <c r="C189" s="308"/>
      <c r="D189" s="309">
        <v>611227</v>
      </c>
      <c r="E189" s="567" t="s">
        <v>57</v>
      </c>
      <c r="F189" s="568"/>
      <c r="G189" s="568"/>
      <c r="H189" s="568"/>
      <c r="I189" s="569"/>
      <c r="J189" s="56">
        <v>5450</v>
      </c>
      <c r="K189" s="104">
        <v>11000</v>
      </c>
      <c r="L189" s="438">
        <v>10412</v>
      </c>
      <c r="M189" s="104">
        <v>8000</v>
      </c>
      <c r="N189" s="172">
        <f t="shared" si="5"/>
        <v>72.72727272727273</v>
      </c>
    </row>
    <row r="190" spans="1:14" s="304" customFormat="1" ht="16.5" customHeight="1">
      <c r="A190" s="294"/>
      <c r="B190" s="307"/>
      <c r="C190" s="308"/>
      <c r="D190" s="309">
        <v>611229</v>
      </c>
      <c r="E190" s="567" t="s">
        <v>277</v>
      </c>
      <c r="F190" s="568"/>
      <c r="G190" s="568"/>
      <c r="H190" s="568"/>
      <c r="I190" s="569"/>
      <c r="J190" s="56">
        <v>6176</v>
      </c>
      <c r="K190" s="104">
        <v>5000</v>
      </c>
      <c r="L190" s="438">
        <v>7102</v>
      </c>
      <c r="M190" s="104">
        <v>3800</v>
      </c>
      <c r="N190" s="172">
        <f t="shared" si="5"/>
        <v>76</v>
      </c>
    </row>
    <row r="191" spans="1:14" s="304" customFormat="1" ht="15" customHeight="1">
      <c r="A191" s="257" t="s">
        <v>26</v>
      </c>
      <c r="B191" s="145">
        <v>612000</v>
      </c>
      <c r="C191" s="69"/>
      <c r="D191" s="69"/>
      <c r="E191" s="586" t="s">
        <v>144</v>
      </c>
      <c r="F191" s="587"/>
      <c r="G191" s="587"/>
      <c r="H191" s="587"/>
      <c r="I191" s="588"/>
      <c r="J191" s="51">
        <f>J192</f>
        <v>144637</v>
      </c>
      <c r="K191" s="87">
        <f>K192</f>
        <v>142200</v>
      </c>
      <c r="L191" s="439">
        <f>L193</f>
        <v>101166</v>
      </c>
      <c r="M191" s="87">
        <f>M192</f>
        <v>136600</v>
      </c>
      <c r="N191" s="172">
        <f t="shared" si="5"/>
        <v>96.0618846694796</v>
      </c>
    </row>
    <row r="192" spans="1:17" s="32" customFormat="1" ht="14.25" customHeight="1">
      <c r="A192" s="257">
        <v>3</v>
      </c>
      <c r="B192" s="145"/>
      <c r="C192" s="69">
        <v>612100</v>
      </c>
      <c r="D192" s="69"/>
      <c r="E192" s="586" t="s">
        <v>145</v>
      </c>
      <c r="F192" s="587"/>
      <c r="G192" s="587"/>
      <c r="H192" s="587"/>
      <c r="I192" s="588"/>
      <c r="J192" s="51">
        <f>J193</f>
        <v>144637</v>
      </c>
      <c r="K192" s="87">
        <f>K193</f>
        <v>142200</v>
      </c>
      <c r="L192" s="439">
        <f>L193</f>
        <v>101166</v>
      </c>
      <c r="M192" s="87">
        <f>M193</f>
        <v>136600</v>
      </c>
      <c r="N192" s="172">
        <f t="shared" si="5"/>
        <v>96.0618846694796</v>
      </c>
      <c r="P192" s="264"/>
      <c r="Q192" s="264"/>
    </row>
    <row r="193" spans="1:17" s="32" customFormat="1" ht="16.5" customHeight="1">
      <c r="A193" s="257"/>
      <c r="B193" s="173"/>
      <c r="C193" s="134"/>
      <c r="D193" s="69">
        <v>612110</v>
      </c>
      <c r="E193" s="586" t="s">
        <v>146</v>
      </c>
      <c r="F193" s="587"/>
      <c r="G193" s="587"/>
      <c r="H193" s="587"/>
      <c r="I193" s="588"/>
      <c r="J193" s="51">
        <f>J194+J195+J196</f>
        <v>144637</v>
      </c>
      <c r="K193" s="87">
        <f>SUM(K194:K196)</f>
        <v>142200</v>
      </c>
      <c r="L193" s="439">
        <f>SUM(L194:L196)</f>
        <v>101166</v>
      </c>
      <c r="M193" s="87">
        <f>SUM(M194:M196)</f>
        <v>136600</v>
      </c>
      <c r="N193" s="172">
        <f t="shared" si="5"/>
        <v>96.0618846694796</v>
      </c>
      <c r="P193" s="264"/>
      <c r="Q193" s="264"/>
    </row>
    <row r="194" spans="1:17" s="32" customFormat="1" ht="16.5" customHeight="1">
      <c r="A194" s="294"/>
      <c r="B194" s="200"/>
      <c r="C194" s="308"/>
      <c r="D194" s="309">
        <v>612111</v>
      </c>
      <c r="E194" s="567" t="s">
        <v>141</v>
      </c>
      <c r="F194" s="601"/>
      <c r="G194" s="601"/>
      <c r="H194" s="601"/>
      <c r="I194" s="602"/>
      <c r="J194" s="56">
        <v>82650</v>
      </c>
      <c r="K194" s="104">
        <v>81280</v>
      </c>
      <c r="L194" s="438">
        <v>57809</v>
      </c>
      <c r="M194" s="104">
        <v>78000</v>
      </c>
      <c r="N194" s="172">
        <f t="shared" si="5"/>
        <v>95.96456692913385</v>
      </c>
      <c r="P194" s="264"/>
      <c r="Q194" s="264"/>
    </row>
    <row r="195" spans="1:17" s="304" customFormat="1" ht="16.5" customHeight="1">
      <c r="A195" s="294"/>
      <c r="B195" s="200"/>
      <c r="C195" s="308"/>
      <c r="D195" s="309">
        <v>612112</v>
      </c>
      <c r="E195" s="567" t="s">
        <v>147</v>
      </c>
      <c r="F195" s="601"/>
      <c r="G195" s="601"/>
      <c r="H195" s="601"/>
      <c r="I195" s="602"/>
      <c r="J195" s="56">
        <v>55100</v>
      </c>
      <c r="K195" s="104">
        <v>54110</v>
      </c>
      <c r="L195" s="438">
        <v>38539</v>
      </c>
      <c r="M195" s="104">
        <v>52000</v>
      </c>
      <c r="N195" s="172">
        <f t="shared" si="5"/>
        <v>96.10053594529661</v>
      </c>
      <c r="P195" s="305"/>
      <c r="Q195" s="305"/>
    </row>
    <row r="196" spans="1:17" s="304" customFormat="1" ht="16.5" customHeight="1">
      <c r="A196" s="294"/>
      <c r="B196" s="200"/>
      <c r="C196" s="308"/>
      <c r="D196" s="309">
        <v>612113</v>
      </c>
      <c r="E196" s="567" t="s">
        <v>143</v>
      </c>
      <c r="F196" s="568"/>
      <c r="G196" s="568"/>
      <c r="H196" s="568"/>
      <c r="I196" s="569"/>
      <c r="J196" s="56">
        <v>6887</v>
      </c>
      <c r="K196" s="104">
        <v>6810</v>
      </c>
      <c r="L196" s="438">
        <v>4818</v>
      </c>
      <c r="M196" s="104">
        <v>6600</v>
      </c>
      <c r="N196" s="172">
        <f t="shared" si="5"/>
        <v>96.91629955947137</v>
      </c>
      <c r="P196" s="305"/>
      <c r="Q196" s="305"/>
    </row>
    <row r="197" spans="1:17" s="304" customFormat="1" ht="16.5" customHeight="1">
      <c r="A197" s="257" t="s">
        <v>148</v>
      </c>
      <c r="B197" s="145">
        <v>613000</v>
      </c>
      <c r="C197" s="69"/>
      <c r="D197" s="69"/>
      <c r="E197" s="586" t="s">
        <v>149</v>
      </c>
      <c r="F197" s="587"/>
      <c r="G197" s="587"/>
      <c r="H197" s="587"/>
      <c r="I197" s="588"/>
      <c r="J197" s="215">
        <f>J198+J215+J220+J230+J237+J243+J252+J263+J268</f>
        <v>1364245</v>
      </c>
      <c r="K197" s="85">
        <f>K198+K215+K220+K230+K237+K243+K252+K263+K268</f>
        <v>1030700</v>
      </c>
      <c r="L197" s="427">
        <f>L198+L215+L220+L230+L237+L243+L252+L263+L268</f>
        <v>714499</v>
      </c>
      <c r="M197" s="85">
        <f>M198+M215+M220+M230+M237+M243+M252+M263+M268</f>
        <v>931400</v>
      </c>
      <c r="N197" s="172">
        <f t="shared" si="5"/>
        <v>90.36577083535461</v>
      </c>
      <c r="P197" s="305"/>
      <c r="Q197" s="305"/>
    </row>
    <row r="198" spans="1:17" s="32" customFormat="1" ht="16.5" customHeight="1">
      <c r="A198" s="257">
        <v>4</v>
      </c>
      <c r="B198" s="145"/>
      <c r="C198" s="69">
        <v>613100</v>
      </c>
      <c r="D198" s="69"/>
      <c r="E198" s="608" t="s">
        <v>1</v>
      </c>
      <c r="F198" s="609"/>
      <c r="G198" s="609"/>
      <c r="H198" s="609"/>
      <c r="I198" s="610"/>
      <c r="J198" s="51">
        <f>J199+J205</f>
        <v>23772</v>
      </c>
      <c r="K198" s="85">
        <f>K199+K205</f>
        <v>16400</v>
      </c>
      <c r="L198" s="427">
        <f>L199+L205</f>
        <v>5175</v>
      </c>
      <c r="M198" s="85">
        <f>M199+M205</f>
        <v>5000</v>
      </c>
      <c r="N198" s="172">
        <f t="shared" si="5"/>
        <v>30.48780487804878</v>
      </c>
      <c r="Q198" s="264"/>
    </row>
    <row r="199" spans="1:14" s="19" customFormat="1" ht="15.75">
      <c r="A199" s="220"/>
      <c r="B199" s="151"/>
      <c r="C199" s="174"/>
      <c r="D199" s="69">
        <v>613110</v>
      </c>
      <c r="E199" s="583" t="s">
        <v>150</v>
      </c>
      <c r="F199" s="606"/>
      <c r="G199" s="606"/>
      <c r="H199" s="606"/>
      <c r="I199" s="607"/>
      <c r="J199" s="51">
        <f>J200+J201+J202+J203+J204</f>
        <v>12273</v>
      </c>
      <c r="K199" s="87">
        <f>K200+K201+K202+K203+K204</f>
        <v>10500</v>
      </c>
      <c r="L199" s="439">
        <f>L200+L201+L202+L203+L204</f>
        <v>4167</v>
      </c>
      <c r="M199" s="87">
        <f>M200+M201+M202+M203+M204</f>
        <v>5000</v>
      </c>
      <c r="N199" s="172">
        <f t="shared" si="5"/>
        <v>47.61904761904761</v>
      </c>
    </row>
    <row r="200" spans="1:14" s="19" customFormat="1" ht="12.75">
      <c r="A200" s="294"/>
      <c r="B200" s="307"/>
      <c r="C200" s="308"/>
      <c r="D200" s="309">
        <v>613111</v>
      </c>
      <c r="E200" s="555" t="s">
        <v>151</v>
      </c>
      <c r="F200" s="556"/>
      <c r="G200" s="556"/>
      <c r="H200" s="556"/>
      <c r="I200" s="557"/>
      <c r="J200" s="56">
        <v>161</v>
      </c>
      <c r="K200" s="104">
        <v>1000</v>
      </c>
      <c r="L200" s="438">
        <v>10</v>
      </c>
      <c r="M200" s="104">
        <v>100</v>
      </c>
      <c r="N200" s="172">
        <f t="shared" si="5"/>
        <v>10</v>
      </c>
    </row>
    <row r="201" spans="1:14" s="310" customFormat="1" ht="12.75">
      <c r="A201" s="311"/>
      <c r="B201" s="312"/>
      <c r="C201" s="313"/>
      <c r="D201" s="314" t="s">
        <v>310</v>
      </c>
      <c r="E201" s="555" t="s">
        <v>152</v>
      </c>
      <c r="F201" s="691"/>
      <c r="G201" s="691"/>
      <c r="H201" s="691"/>
      <c r="I201" s="692"/>
      <c r="J201" s="284">
        <v>622</v>
      </c>
      <c r="K201" s="285">
        <v>700</v>
      </c>
      <c r="L201" s="440">
        <v>307</v>
      </c>
      <c r="M201" s="285">
        <v>500</v>
      </c>
      <c r="N201" s="172">
        <f t="shared" si="5"/>
        <v>71.42857142857143</v>
      </c>
    </row>
    <row r="202" spans="1:14" s="259" customFormat="1" ht="13.5" customHeight="1">
      <c r="A202" s="514"/>
      <c r="B202" s="307"/>
      <c r="C202" s="308"/>
      <c r="D202" s="309">
        <v>613113</v>
      </c>
      <c r="E202" s="555" t="s">
        <v>153</v>
      </c>
      <c r="F202" s="556"/>
      <c r="G202" s="556"/>
      <c r="H202" s="556"/>
      <c r="I202" s="557"/>
      <c r="J202" s="56">
        <v>8347</v>
      </c>
      <c r="K202" s="104">
        <v>5800</v>
      </c>
      <c r="L202" s="438">
        <v>3200</v>
      </c>
      <c r="M202" s="104">
        <v>3400</v>
      </c>
      <c r="N202" s="172">
        <f t="shared" si="5"/>
        <v>58.620689655172406</v>
      </c>
    </row>
    <row r="203" spans="1:14" s="259" customFormat="1" ht="12.75">
      <c r="A203" s="306"/>
      <c r="B203" s="307"/>
      <c r="C203" s="308"/>
      <c r="D203" s="309">
        <v>613114</v>
      </c>
      <c r="E203" s="555" t="s">
        <v>154</v>
      </c>
      <c r="F203" s="556"/>
      <c r="G203" s="556"/>
      <c r="H203" s="556"/>
      <c r="I203" s="557"/>
      <c r="J203" s="56">
        <v>83</v>
      </c>
      <c r="K203" s="104">
        <v>0</v>
      </c>
      <c r="L203" s="438">
        <v>0</v>
      </c>
      <c r="M203" s="104">
        <v>0</v>
      </c>
      <c r="N203" s="518" t="s">
        <v>463</v>
      </c>
    </row>
    <row r="204" spans="1:14" s="259" customFormat="1" ht="12.75">
      <c r="A204" s="315"/>
      <c r="B204" s="307"/>
      <c r="C204" s="308"/>
      <c r="D204" s="309">
        <v>613115</v>
      </c>
      <c r="E204" s="555" t="s">
        <v>155</v>
      </c>
      <c r="F204" s="556"/>
      <c r="G204" s="556"/>
      <c r="H204" s="556"/>
      <c r="I204" s="557"/>
      <c r="J204" s="56">
        <v>3060</v>
      </c>
      <c r="K204" s="104">
        <v>3000</v>
      </c>
      <c r="L204" s="438">
        <v>650</v>
      </c>
      <c r="M204" s="104">
        <v>1000</v>
      </c>
      <c r="N204" s="172">
        <f t="shared" si="5"/>
        <v>33.33333333333333</v>
      </c>
    </row>
    <row r="205" spans="1:14" s="259" customFormat="1" ht="15.75">
      <c r="A205" s="227"/>
      <c r="B205" s="367"/>
      <c r="C205" s="368"/>
      <c r="D205" s="125">
        <v>613120</v>
      </c>
      <c r="E205" s="672" t="s">
        <v>156</v>
      </c>
      <c r="F205" s="673"/>
      <c r="G205" s="673"/>
      <c r="H205" s="673"/>
      <c r="I205" s="674"/>
      <c r="J205" s="52">
        <f>SUM(J206:J214)</f>
        <v>11499</v>
      </c>
      <c r="K205" s="107">
        <f>SUM(K206:K214)</f>
        <v>5900</v>
      </c>
      <c r="L205" s="436">
        <f>SUM(L206:L214)</f>
        <v>1008</v>
      </c>
      <c r="M205" s="107">
        <f>SUM(M206:M214)</f>
        <v>0</v>
      </c>
      <c r="N205" s="172">
        <f>M205/K205*100</f>
        <v>0</v>
      </c>
    </row>
    <row r="206" spans="1:14" ht="12.75">
      <c r="A206" s="315"/>
      <c r="B206" s="307"/>
      <c r="C206" s="308"/>
      <c r="D206" s="309">
        <v>613121</v>
      </c>
      <c r="E206" s="555" t="s">
        <v>322</v>
      </c>
      <c r="F206" s="556"/>
      <c r="G206" s="556"/>
      <c r="H206" s="556"/>
      <c r="I206" s="557"/>
      <c r="J206" s="56">
        <v>4291</v>
      </c>
      <c r="K206" s="104">
        <v>1500</v>
      </c>
      <c r="L206" s="438">
        <v>0</v>
      </c>
      <c r="M206" s="104">
        <v>0</v>
      </c>
      <c r="N206" s="172">
        <f>M206/K206*100</f>
        <v>0</v>
      </c>
    </row>
    <row r="207" spans="1:14" s="259" customFormat="1" ht="12.75">
      <c r="A207" s="274"/>
      <c r="B207" s="353"/>
      <c r="C207" s="452"/>
      <c r="D207" s="452"/>
      <c r="E207" s="354"/>
      <c r="F207" s="354"/>
      <c r="G207" s="354"/>
      <c r="H207" s="354"/>
      <c r="I207" s="354"/>
      <c r="J207" s="175"/>
      <c r="K207" s="175"/>
      <c r="L207" s="175"/>
      <c r="M207" s="175"/>
      <c r="N207" s="177"/>
    </row>
    <row r="208" spans="1:14" s="350" customFormat="1" ht="12.75">
      <c r="A208" s="274"/>
      <c r="B208" s="353"/>
      <c r="C208" s="452"/>
      <c r="D208" s="452"/>
      <c r="E208" s="354"/>
      <c r="F208" s="354"/>
      <c r="G208" s="354"/>
      <c r="H208" s="354"/>
      <c r="I208" s="354"/>
      <c r="J208" s="175"/>
      <c r="K208" s="175"/>
      <c r="L208" s="175"/>
      <c r="M208" s="175"/>
      <c r="N208" s="177"/>
    </row>
    <row r="209" spans="1:14" s="350" customFormat="1" ht="12.75">
      <c r="A209" s="581" t="s">
        <v>9</v>
      </c>
      <c r="B209" s="581"/>
      <c r="C209" s="581"/>
      <c r="D209" s="581"/>
      <c r="E209" s="581"/>
      <c r="F209" s="581"/>
      <c r="G209" s="581"/>
      <c r="H209" s="581"/>
      <c r="I209" s="581"/>
      <c r="J209" s="581"/>
      <c r="K209" s="581"/>
      <c r="L209" s="581"/>
      <c r="M209" s="581"/>
      <c r="N209" s="581"/>
    </row>
    <row r="210" spans="1:14" s="274" customFormat="1" ht="12.75">
      <c r="A210" s="420" t="s">
        <v>4</v>
      </c>
      <c r="B210" s="420" t="s">
        <v>5</v>
      </c>
      <c r="C210" s="420" t="s">
        <v>6</v>
      </c>
      <c r="D210" s="420" t="s">
        <v>7</v>
      </c>
      <c r="E210" s="582" t="s">
        <v>8</v>
      </c>
      <c r="F210" s="582"/>
      <c r="G210" s="582"/>
      <c r="H210" s="582"/>
      <c r="I210" s="582"/>
      <c r="J210" s="421" t="s">
        <v>9</v>
      </c>
      <c r="K210" s="421" t="s">
        <v>10</v>
      </c>
      <c r="L210" s="421" t="s">
        <v>11</v>
      </c>
      <c r="M210" s="421" t="s">
        <v>12</v>
      </c>
      <c r="N210" s="422" t="s">
        <v>13</v>
      </c>
    </row>
    <row r="211" spans="1:14" ht="13.5" customHeight="1">
      <c r="A211" s="315"/>
      <c r="B211" s="307"/>
      <c r="C211" s="308"/>
      <c r="D211" s="309">
        <v>613122</v>
      </c>
      <c r="E211" s="555" t="s">
        <v>323</v>
      </c>
      <c r="F211" s="556"/>
      <c r="G211" s="556"/>
      <c r="H211" s="556"/>
      <c r="I211" s="557"/>
      <c r="J211" s="56">
        <v>1020</v>
      </c>
      <c r="K211" s="104">
        <v>500</v>
      </c>
      <c r="L211" s="438">
        <v>70</v>
      </c>
      <c r="M211" s="104">
        <v>0</v>
      </c>
      <c r="N211" s="172">
        <f>M211/K211*100</f>
        <v>0</v>
      </c>
    </row>
    <row r="212" spans="1:14" s="259" customFormat="1" ht="12.75">
      <c r="A212" s="315"/>
      <c r="B212" s="307"/>
      <c r="C212" s="308"/>
      <c r="D212" s="309">
        <v>613123</v>
      </c>
      <c r="E212" s="555" t="s">
        <v>268</v>
      </c>
      <c r="F212" s="556"/>
      <c r="G212" s="556"/>
      <c r="H212" s="556"/>
      <c r="I212" s="557"/>
      <c r="J212" s="56">
        <v>488</v>
      </c>
      <c r="K212" s="104">
        <v>400</v>
      </c>
      <c r="L212" s="438">
        <v>241</v>
      </c>
      <c r="M212" s="104">
        <v>0</v>
      </c>
      <c r="N212" s="172">
        <f>M212/K212*100</f>
        <v>0</v>
      </c>
    </row>
    <row r="213" spans="1:14" s="259" customFormat="1" ht="12.75">
      <c r="A213" s="315"/>
      <c r="B213" s="307"/>
      <c r="C213" s="308"/>
      <c r="D213" s="309">
        <v>613124</v>
      </c>
      <c r="E213" s="555" t="s">
        <v>269</v>
      </c>
      <c r="F213" s="556"/>
      <c r="G213" s="556"/>
      <c r="H213" s="556"/>
      <c r="I213" s="557"/>
      <c r="J213" s="56">
        <v>40</v>
      </c>
      <c r="K213" s="104">
        <v>1000</v>
      </c>
      <c r="L213" s="438">
        <v>0</v>
      </c>
      <c r="M213" s="104">
        <v>0</v>
      </c>
      <c r="N213" s="172">
        <f aca="true" t="shared" si="6" ref="N213:N242">M213/K213*100</f>
        <v>0</v>
      </c>
    </row>
    <row r="214" spans="1:14" s="259" customFormat="1" ht="12.75">
      <c r="A214" s="315"/>
      <c r="B214" s="307"/>
      <c r="C214" s="308"/>
      <c r="D214" s="309">
        <v>613125</v>
      </c>
      <c r="E214" s="555" t="s">
        <v>157</v>
      </c>
      <c r="F214" s="556"/>
      <c r="G214" s="556"/>
      <c r="H214" s="556"/>
      <c r="I214" s="557"/>
      <c r="J214" s="56">
        <v>5660</v>
      </c>
      <c r="K214" s="104">
        <v>2500</v>
      </c>
      <c r="L214" s="438">
        <v>697</v>
      </c>
      <c r="M214" s="104">
        <v>0</v>
      </c>
      <c r="N214" s="172">
        <f t="shared" si="6"/>
        <v>0</v>
      </c>
    </row>
    <row r="215" spans="1:14" s="259" customFormat="1" ht="15.75">
      <c r="A215" s="257">
        <v>5</v>
      </c>
      <c r="B215" s="145"/>
      <c r="C215" s="69">
        <v>613200</v>
      </c>
      <c r="D215" s="69"/>
      <c r="E215" s="583" t="s">
        <v>158</v>
      </c>
      <c r="F215" s="584"/>
      <c r="G215" s="584"/>
      <c r="H215" s="584"/>
      <c r="I215" s="585"/>
      <c r="J215" s="51">
        <f>J216</f>
        <v>74646</v>
      </c>
      <c r="K215" s="87">
        <f>K216</f>
        <v>70000</v>
      </c>
      <c r="L215" s="439">
        <f>L216</f>
        <v>47766</v>
      </c>
      <c r="M215" s="87">
        <f>M216</f>
        <v>65000</v>
      </c>
      <c r="N215" s="172">
        <f t="shared" si="6"/>
        <v>92.85714285714286</v>
      </c>
    </row>
    <row r="216" spans="1:14" ht="15.75">
      <c r="A216" s="218"/>
      <c r="B216" s="154"/>
      <c r="C216" s="159"/>
      <c r="D216" s="69">
        <v>613210</v>
      </c>
      <c r="E216" s="583" t="s">
        <v>158</v>
      </c>
      <c r="F216" s="584"/>
      <c r="G216" s="584"/>
      <c r="H216" s="584"/>
      <c r="I216" s="585"/>
      <c r="J216" s="51">
        <f>J217+J218+J219</f>
        <v>74646</v>
      </c>
      <c r="K216" s="87">
        <f>SUM(K217:K219)</f>
        <v>70000</v>
      </c>
      <c r="L216" s="439">
        <f>SUM(L217:L219)</f>
        <v>47766</v>
      </c>
      <c r="M216" s="87">
        <f>SUM(M217:M219)</f>
        <v>65000</v>
      </c>
      <c r="N216" s="172">
        <f t="shared" si="6"/>
        <v>92.85714285714286</v>
      </c>
    </row>
    <row r="217" spans="1:14" ht="12.75">
      <c r="A217" s="315"/>
      <c r="B217" s="307"/>
      <c r="C217" s="308"/>
      <c r="D217" s="309">
        <v>613211</v>
      </c>
      <c r="E217" s="555" t="s">
        <v>159</v>
      </c>
      <c r="F217" s="556"/>
      <c r="G217" s="556"/>
      <c r="H217" s="556"/>
      <c r="I217" s="557"/>
      <c r="J217" s="56">
        <v>65764</v>
      </c>
      <c r="K217" s="104">
        <v>55000</v>
      </c>
      <c r="L217" s="438">
        <v>38010</v>
      </c>
      <c r="M217" s="104">
        <v>50000</v>
      </c>
      <c r="N217" s="172">
        <f t="shared" si="6"/>
        <v>90.9090909090909</v>
      </c>
    </row>
    <row r="218" spans="1:14" s="259" customFormat="1" ht="12.75">
      <c r="A218" s="315"/>
      <c r="B218" s="307"/>
      <c r="C218" s="308"/>
      <c r="D218" s="309">
        <v>613214</v>
      </c>
      <c r="E218" s="555" t="s">
        <v>160</v>
      </c>
      <c r="F218" s="556"/>
      <c r="G218" s="556"/>
      <c r="H218" s="556"/>
      <c r="I218" s="557"/>
      <c r="J218" s="56">
        <v>5696</v>
      </c>
      <c r="K218" s="104">
        <v>4000</v>
      </c>
      <c r="L218" s="438">
        <v>3706</v>
      </c>
      <c r="M218" s="104">
        <v>4000</v>
      </c>
      <c r="N218" s="172">
        <f t="shared" si="6"/>
        <v>100</v>
      </c>
    </row>
    <row r="219" spans="1:14" s="259" customFormat="1" ht="12.75">
      <c r="A219" s="315"/>
      <c r="B219" s="307"/>
      <c r="C219" s="308"/>
      <c r="D219" s="309">
        <v>613215</v>
      </c>
      <c r="E219" s="555" t="s">
        <v>161</v>
      </c>
      <c r="F219" s="556"/>
      <c r="G219" s="556"/>
      <c r="H219" s="556"/>
      <c r="I219" s="557"/>
      <c r="J219" s="56">
        <v>3186</v>
      </c>
      <c r="K219" s="104">
        <v>11000</v>
      </c>
      <c r="L219" s="438">
        <v>6050</v>
      </c>
      <c r="M219" s="104">
        <v>11000</v>
      </c>
      <c r="N219" s="172">
        <f t="shared" si="6"/>
        <v>100</v>
      </c>
    </row>
    <row r="220" spans="1:14" s="259" customFormat="1" ht="15.75">
      <c r="A220" s="257">
        <v>6</v>
      </c>
      <c r="B220" s="145"/>
      <c r="C220" s="68">
        <v>613300</v>
      </c>
      <c r="D220" s="69"/>
      <c r="E220" s="583" t="s">
        <v>162</v>
      </c>
      <c r="F220" s="584"/>
      <c r="G220" s="584"/>
      <c r="H220" s="584"/>
      <c r="I220" s="585"/>
      <c r="J220" s="51">
        <f>J221+J226</f>
        <v>64791</v>
      </c>
      <c r="K220" s="87">
        <f>K221+K226</f>
        <v>75300</v>
      </c>
      <c r="L220" s="439">
        <f>L221+L226</f>
        <v>26885</v>
      </c>
      <c r="M220" s="87">
        <f>M221+M226</f>
        <v>55800</v>
      </c>
      <c r="N220" s="172">
        <f t="shared" si="6"/>
        <v>74.10358565737052</v>
      </c>
    </row>
    <row r="221" spans="1:14" ht="15.75">
      <c r="A221" s="218"/>
      <c r="B221" s="154"/>
      <c r="C221" s="159"/>
      <c r="D221" s="69">
        <v>613310</v>
      </c>
      <c r="E221" s="583" t="s">
        <v>163</v>
      </c>
      <c r="F221" s="584"/>
      <c r="G221" s="584"/>
      <c r="H221" s="584"/>
      <c r="I221" s="585"/>
      <c r="J221" s="51">
        <f>J222+J223+J224+J225</f>
        <v>35627</v>
      </c>
      <c r="K221" s="87">
        <f>SUM(K222:K225)</f>
        <v>34900</v>
      </c>
      <c r="L221" s="439">
        <f>SUM(L222:L225)</f>
        <v>14569</v>
      </c>
      <c r="M221" s="87">
        <f>SUM(M222:M225)</f>
        <v>19400</v>
      </c>
      <c r="N221" s="172">
        <f t="shared" si="6"/>
        <v>55.587392550143264</v>
      </c>
    </row>
    <row r="222" spans="1:14" ht="12.75">
      <c r="A222" s="315"/>
      <c r="B222" s="307"/>
      <c r="C222" s="308"/>
      <c r="D222" s="309">
        <v>613311</v>
      </c>
      <c r="E222" s="555" t="s">
        <v>435</v>
      </c>
      <c r="F222" s="556"/>
      <c r="G222" s="556"/>
      <c r="H222" s="556"/>
      <c r="I222" s="557"/>
      <c r="J222" s="56">
        <v>701</v>
      </c>
      <c r="K222" s="104">
        <v>1000</v>
      </c>
      <c r="L222" s="438">
        <v>257</v>
      </c>
      <c r="M222" s="104">
        <v>500</v>
      </c>
      <c r="N222" s="172">
        <f t="shared" si="6"/>
        <v>50</v>
      </c>
    </row>
    <row r="223" spans="1:14" s="259" customFormat="1" ht="12.75">
      <c r="A223" s="315"/>
      <c r="B223" s="307"/>
      <c r="C223" s="308"/>
      <c r="D223" s="309">
        <v>613312</v>
      </c>
      <c r="E223" s="555" t="s">
        <v>164</v>
      </c>
      <c r="F223" s="556"/>
      <c r="G223" s="556"/>
      <c r="H223" s="556"/>
      <c r="I223" s="557"/>
      <c r="J223" s="56">
        <v>2930</v>
      </c>
      <c r="K223" s="104">
        <v>2900</v>
      </c>
      <c r="L223" s="438">
        <v>2376</v>
      </c>
      <c r="M223" s="104">
        <v>3100</v>
      </c>
      <c r="N223" s="172">
        <f t="shared" si="6"/>
        <v>106.89655172413792</v>
      </c>
    </row>
    <row r="224" spans="1:14" s="259" customFormat="1" ht="12.75">
      <c r="A224" s="315"/>
      <c r="B224" s="307"/>
      <c r="C224" s="308"/>
      <c r="D224" s="309">
        <v>613313</v>
      </c>
      <c r="E224" s="555" t="s">
        <v>165</v>
      </c>
      <c r="F224" s="556"/>
      <c r="G224" s="556"/>
      <c r="H224" s="556"/>
      <c r="I224" s="557"/>
      <c r="J224" s="56">
        <v>15749</v>
      </c>
      <c r="K224" s="104">
        <v>15000</v>
      </c>
      <c r="L224" s="438">
        <v>7350</v>
      </c>
      <c r="M224" s="104">
        <v>9800</v>
      </c>
      <c r="N224" s="172">
        <f t="shared" si="6"/>
        <v>65.33333333333333</v>
      </c>
    </row>
    <row r="225" spans="1:14" s="259" customFormat="1" ht="12.75">
      <c r="A225" s="315"/>
      <c r="B225" s="307"/>
      <c r="C225" s="308"/>
      <c r="D225" s="309">
        <v>613314</v>
      </c>
      <c r="E225" s="555" t="s">
        <v>166</v>
      </c>
      <c r="F225" s="556"/>
      <c r="G225" s="556"/>
      <c r="H225" s="556"/>
      <c r="I225" s="557"/>
      <c r="J225" s="56">
        <v>16247</v>
      </c>
      <c r="K225" s="104">
        <v>16000</v>
      </c>
      <c r="L225" s="438">
        <v>4586</v>
      </c>
      <c r="M225" s="104">
        <v>6000</v>
      </c>
      <c r="N225" s="172">
        <f t="shared" si="6"/>
        <v>37.5</v>
      </c>
    </row>
    <row r="226" spans="1:14" s="259" customFormat="1" ht="15.75">
      <c r="A226" s="218"/>
      <c r="B226" s="154"/>
      <c r="C226" s="159"/>
      <c r="D226" s="69">
        <v>613320</v>
      </c>
      <c r="E226" s="583" t="s">
        <v>167</v>
      </c>
      <c r="F226" s="584"/>
      <c r="G226" s="584"/>
      <c r="H226" s="584"/>
      <c r="I226" s="585"/>
      <c r="J226" s="51">
        <f>SUM(J227:J229)</f>
        <v>29164</v>
      </c>
      <c r="K226" s="87">
        <f>K227+K228+K229</f>
        <v>40400</v>
      </c>
      <c r="L226" s="439">
        <f>SUM(L227:L229)</f>
        <v>12316</v>
      </c>
      <c r="M226" s="87">
        <f>M227+M228+M229</f>
        <v>36400</v>
      </c>
      <c r="N226" s="172">
        <f t="shared" si="6"/>
        <v>90.0990099009901</v>
      </c>
    </row>
    <row r="227" spans="1:14" ht="12.75">
      <c r="A227" s="315"/>
      <c r="B227" s="307"/>
      <c r="C227" s="308"/>
      <c r="D227" s="309">
        <v>613321</v>
      </c>
      <c r="E227" s="555" t="s">
        <v>168</v>
      </c>
      <c r="F227" s="556"/>
      <c r="G227" s="556"/>
      <c r="H227" s="556"/>
      <c r="I227" s="557"/>
      <c r="J227" s="56">
        <v>21310</v>
      </c>
      <c r="K227" s="104">
        <v>19000</v>
      </c>
      <c r="L227" s="438">
        <v>12316</v>
      </c>
      <c r="M227" s="104">
        <v>16400</v>
      </c>
      <c r="N227" s="172">
        <f t="shared" si="6"/>
        <v>86.31578947368422</v>
      </c>
    </row>
    <row r="228" spans="1:14" s="259" customFormat="1" ht="12.75">
      <c r="A228" s="315"/>
      <c r="B228" s="307"/>
      <c r="C228" s="308"/>
      <c r="D228" s="309">
        <v>613322</v>
      </c>
      <c r="E228" s="555" t="s">
        <v>169</v>
      </c>
      <c r="F228" s="556"/>
      <c r="G228" s="556"/>
      <c r="H228" s="556"/>
      <c r="I228" s="557"/>
      <c r="J228" s="56">
        <v>23</v>
      </c>
      <c r="K228" s="104">
        <v>0</v>
      </c>
      <c r="L228" s="438">
        <v>0</v>
      </c>
      <c r="M228" s="104">
        <v>0</v>
      </c>
      <c r="N228" s="518" t="s">
        <v>463</v>
      </c>
    </row>
    <row r="229" spans="1:14" s="259" customFormat="1" ht="12.75">
      <c r="A229" s="315"/>
      <c r="B229" s="307"/>
      <c r="C229" s="308"/>
      <c r="D229" s="309">
        <v>613324</v>
      </c>
      <c r="E229" s="555" t="s">
        <v>170</v>
      </c>
      <c r="F229" s="556"/>
      <c r="G229" s="556"/>
      <c r="H229" s="556"/>
      <c r="I229" s="557"/>
      <c r="J229" s="56">
        <v>7831</v>
      </c>
      <c r="K229" s="104">
        <v>21400</v>
      </c>
      <c r="L229" s="438">
        <v>0</v>
      </c>
      <c r="M229" s="104">
        <v>20000</v>
      </c>
      <c r="N229" s="172">
        <f t="shared" si="6"/>
        <v>93.45794392523365</v>
      </c>
    </row>
    <row r="230" spans="1:15" s="259" customFormat="1" ht="15.75">
      <c r="A230" s="257">
        <v>7</v>
      </c>
      <c r="B230" s="145"/>
      <c r="C230" s="68">
        <v>613400</v>
      </c>
      <c r="D230" s="69"/>
      <c r="E230" s="583" t="s">
        <v>171</v>
      </c>
      <c r="F230" s="584"/>
      <c r="G230" s="584"/>
      <c r="H230" s="584"/>
      <c r="I230" s="585"/>
      <c r="J230" s="51">
        <f>J231+J234</f>
        <v>16579</v>
      </c>
      <c r="K230" s="85">
        <f>K231+K234</f>
        <v>17700</v>
      </c>
      <c r="L230" s="427">
        <f>L231+L234</f>
        <v>12986</v>
      </c>
      <c r="M230" s="85">
        <f>M231+M234</f>
        <v>16200</v>
      </c>
      <c r="N230" s="172">
        <f t="shared" si="6"/>
        <v>91.52542372881356</v>
      </c>
      <c r="O230" s="360"/>
    </row>
    <row r="231" spans="1:14" ht="15.75">
      <c r="A231" s="218"/>
      <c r="B231" s="173"/>
      <c r="C231" s="174"/>
      <c r="D231" s="69">
        <v>613410</v>
      </c>
      <c r="E231" s="583" t="s">
        <v>172</v>
      </c>
      <c r="F231" s="584"/>
      <c r="G231" s="584"/>
      <c r="H231" s="584"/>
      <c r="I231" s="585"/>
      <c r="J231" s="51">
        <f>J232+J233</f>
        <v>12315</v>
      </c>
      <c r="K231" s="87">
        <f>K232+K233</f>
        <v>14500</v>
      </c>
      <c r="L231" s="439">
        <f>SUM(L232:L233)</f>
        <v>9194</v>
      </c>
      <c r="M231" s="87">
        <f>M232+M233</f>
        <v>12000</v>
      </c>
      <c r="N231" s="172">
        <f t="shared" si="6"/>
        <v>82.75862068965517</v>
      </c>
    </row>
    <row r="232" spans="1:14" ht="15.75" customHeight="1">
      <c r="A232" s="315"/>
      <c r="B232" s="297"/>
      <c r="C232" s="316"/>
      <c r="D232" s="309">
        <v>613415</v>
      </c>
      <c r="E232" s="555" t="s">
        <v>295</v>
      </c>
      <c r="F232" s="556"/>
      <c r="G232" s="556"/>
      <c r="H232" s="556"/>
      <c r="I232" s="557"/>
      <c r="J232" s="56">
        <v>3461</v>
      </c>
      <c r="K232" s="104">
        <v>2500</v>
      </c>
      <c r="L232" s="438">
        <v>1364</v>
      </c>
      <c r="M232" s="104">
        <v>2000</v>
      </c>
      <c r="N232" s="172">
        <f t="shared" si="6"/>
        <v>80</v>
      </c>
    </row>
    <row r="233" spans="1:14" s="259" customFormat="1" ht="15.75" customHeight="1">
      <c r="A233" s="315"/>
      <c r="B233" s="307"/>
      <c r="C233" s="308"/>
      <c r="D233" s="309">
        <v>613419</v>
      </c>
      <c r="E233" s="555" t="s">
        <v>173</v>
      </c>
      <c r="F233" s="556"/>
      <c r="G233" s="556"/>
      <c r="H233" s="556"/>
      <c r="I233" s="557"/>
      <c r="J233" s="56">
        <v>8854</v>
      </c>
      <c r="K233" s="104">
        <v>12000</v>
      </c>
      <c r="L233" s="438">
        <v>7830</v>
      </c>
      <c r="M233" s="104">
        <v>10000</v>
      </c>
      <c r="N233" s="172">
        <f t="shared" si="6"/>
        <v>83.33333333333334</v>
      </c>
    </row>
    <row r="234" spans="1:14" s="259" customFormat="1" ht="15.75" customHeight="1">
      <c r="A234" s="276"/>
      <c r="B234" s="278"/>
      <c r="C234" s="275"/>
      <c r="D234" s="286" t="s">
        <v>311</v>
      </c>
      <c r="E234" s="583" t="s">
        <v>328</v>
      </c>
      <c r="F234" s="675"/>
      <c r="G234" s="675"/>
      <c r="H234" s="675"/>
      <c r="I234" s="676"/>
      <c r="J234" s="287">
        <f>J235+J236</f>
        <v>4264</v>
      </c>
      <c r="K234" s="288">
        <f>K235+K236</f>
        <v>3200</v>
      </c>
      <c r="L234" s="441">
        <f>L235+L236</f>
        <v>3792</v>
      </c>
      <c r="M234" s="288">
        <f>M235+M236</f>
        <v>4200</v>
      </c>
      <c r="N234" s="172">
        <f t="shared" si="6"/>
        <v>131.25</v>
      </c>
    </row>
    <row r="235" spans="1:14" ht="14.25" customHeight="1">
      <c r="A235" s="315"/>
      <c r="B235" s="307"/>
      <c r="C235" s="308"/>
      <c r="D235" s="309">
        <v>613482</v>
      </c>
      <c r="E235" s="555" t="s">
        <v>174</v>
      </c>
      <c r="F235" s="556"/>
      <c r="G235" s="556"/>
      <c r="H235" s="556"/>
      <c r="I235" s="557"/>
      <c r="J235" s="56">
        <v>242</v>
      </c>
      <c r="K235" s="104">
        <v>200</v>
      </c>
      <c r="L235" s="438">
        <v>151</v>
      </c>
      <c r="M235" s="104">
        <v>200</v>
      </c>
      <c r="N235" s="172">
        <f t="shared" si="6"/>
        <v>100</v>
      </c>
    </row>
    <row r="236" spans="1:14" s="259" customFormat="1" ht="12" customHeight="1">
      <c r="A236" s="315"/>
      <c r="B236" s="307"/>
      <c r="C236" s="308"/>
      <c r="D236" s="309">
        <v>613484</v>
      </c>
      <c r="E236" s="555" t="s">
        <v>175</v>
      </c>
      <c r="F236" s="556"/>
      <c r="G236" s="556"/>
      <c r="H236" s="556"/>
      <c r="I236" s="557"/>
      <c r="J236" s="56">
        <v>4022</v>
      </c>
      <c r="K236" s="104">
        <v>3000</v>
      </c>
      <c r="L236" s="438">
        <v>3641</v>
      </c>
      <c r="M236" s="104">
        <v>4000</v>
      </c>
      <c r="N236" s="172">
        <f t="shared" si="6"/>
        <v>133.33333333333331</v>
      </c>
    </row>
    <row r="237" spans="1:14" s="259" customFormat="1" ht="17.25" customHeight="1">
      <c r="A237" s="257">
        <v>8</v>
      </c>
      <c r="B237" s="145"/>
      <c r="C237" s="68">
        <v>613500</v>
      </c>
      <c r="D237" s="69"/>
      <c r="E237" s="583" t="s">
        <v>41</v>
      </c>
      <c r="F237" s="584"/>
      <c r="G237" s="584"/>
      <c r="H237" s="584"/>
      <c r="I237" s="585"/>
      <c r="J237" s="51">
        <f>J238+J240</f>
        <v>55188</v>
      </c>
      <c r="K237" s="87">
        <f>K238+K240</f>
        <v>66500</v>
      </c>
      <c r="L237" s="439">
        <f>L238+L240</f>
        <v>13269</v>
      </c>
      <c r="M237" s="87">
        <f>M238+M240</f>
        <v>19000</v>
      </c>
      <c r="N237" s="172">
        <f t="shared" si="6"/>
        <v>28.57142857142857</v>
      </c>
    </row>
    <row r="238" spans="1:14" ht="17.25" customHeight="1">
      <c r="A238" s="218"/>
      <c r="B238" s="154"/>
      <c r="C238" s="159"/>
      <c r="D238" s="69">
        <v>613510</v>
      </c>
      <c r="E238" s="583" t="s">
        <v>176</v>
      </c>
      <c r="F238" s="584"/>
      <c r="G238" s="584"/>
      <c r="H238" s="584"/>
      <c r="I238" s="585"/>
      <c r="J238" s="51">
        <f>J239</f>
        <v>21171</v>
      </c>
      <c r="K238" s="87">
        <f>SUM(K239:K239)</f>
        <v>25000</v>
      </c>
      <c r="L238" s="439">
        <f>SUM(L239:L239)</f>
        <v>10693</v>
      </c>
      <c r="M238" s="87">
        <f>SUM(M239:M239)</f>
        <v>13500</v>
      </c>
      <c r="N238" s="172">
        <f t="shared" si="6"/>
        <v>54</v>
      </c>
    </row>
    <row r="239" spans="1:14" ht="17.25" customHeight="1">
      <c r="A239" s="315"/>
      <c r="B239" s="307"/>
      <c r="C239" s="308"/>
      <c r="D239" s="309">
        <v>613512</v>
      </c>
      <c r="E239" s="555" t="s">
        <v>442</v>
      </c>
      <c r="F239" s="556"/>
      <c r="G239" s="556"/>
      <c r="H239" s="556"/>
      <c r="I239" s="557"/>
      <c r="J239" s="56">
        <v>21171</v>
      </c>
      <c r="K239" s="104">
        <v>25000</v>
      </c>
      <c r="L239" s="438">
        <v>10693</v>
      </c>
      <c r="M239" s="104">
        <v>13500</v>
      </c>
      <c r="N239" s="172">
        <f t="shared" si="6"/>
        <v>54</v>
      </c>
    </row>
    <row r="240" spans="1:14" s="259" customFormat="1" ht="17.25" customHeight="1">
      <c r="A240" s="218"/>
      <c r="B240" s="154"/>
      <c r="C240" s="160"/>
      <c r="D240" s="69">
        <v>613520</v>
      </c>
      <c r="E240" s="583" t="s">
        <v>177</v>
      </c>
      <c r="F240" s="584"/>
      <c r="G240" s="584"/>
      <c r="H240" s="584"/>
      <c r="I240" s="585"/>
      <c r="J240" s="51">
        <f>J241+J242</f>
        <v>34017</v>
      </c>
      <c r="K240" s="87">
        <f>SUM(K241:K242)</f>
        <v>41500</v>
      </c>
      <c r="L240" s="439">
        <f>L241+L242</f>
        <v>2576</v>
      </c>
      <c r="M240" s="87">
        <f>SUM(M241:M242)</f>
        <v>5500</v>
      </c>
      <c r="N240" s="172">
        <f t="shared" si="6"/>
        <v>13.253012048192772</v>
      </c>
    </row>
    <row r="241" spans="1:14" ht="17.25" customHeight="1">
      <c r="A241" s="315"/>
      <c r="B241" s="200"/>
      <c r="C241" s="196"/>
      <c r="D241" s="309">
        <v>613523</v>
      </c>
      <c r="E241" s="555" t="s">
        <v>178</v>
      </c>
      <c r="F241" s="556"/>
      <c r="G241" s="556"/>
      <c r="H241" s="556"/>
      <c r="I241" s="557"/>
      <c r="J241" s="56">
        <v>5727</v>
      </c>
      <c r="K241" s="104">
        <v>5500</v>
      </c>
      <c r="L241" s="438">
        <v>2576</v>
      </c>
      <c r="M241" s="104">
        <v>5500</v>
      </c>
      <c r="N241" s="172">
        <f t="shared" si="6"/>
        <v>100</v>
      </c>
    </row>
    <row r="242" spans="1:14" s="259" customFormat="1" ht="17.25" customHeight="1">
      <c r="A242" s="315"/>
      <c r="B242" s="317"/>
      <c r="C242" s="318"/>
      <c r="D242" s="309">
        <v>613524</v>
      </c>
      <c r="E242" s="555" t="s">
        <v>294</v>
      </c>
      <c r="F242" s="556"/>
      <c r="G242" s="556"/>
      <c r="H242" s="556"/>
      <c r="I242" s="557"/>
      <c r="J242" s="56">
        <v>28290</v>
      </c>
      <c r="K242" s="104">
        <v>36000</v>
      </c>
      <c r="L242" s="438">
        <v>0</v>
      </c>
      <c r="M242" s="104">
        <v>0</v>
      </c>
      <c r="N242" s="172">
        <f t="shared" si="6"/>
        <v>0</v>
      </c>
    </row>
    <row r="243" spans="1:15" s="259" customFormat="1" ht="17.25" customHeight="1">
      <c r="A243" s="257">
        <v>9</v>
      </c>
      <c r="B243" s="145"/>
      <c r="C243" s="68">
        <v>613600</v>
      </c>
      <c r="D243" s="69"/>
      <c r="E243" s="583" t="s">
        <v>16</v>
      </c>
      <c r="F243" s="584"/>
      <c r="G243" s="584"/>
      <c r="H243" s="584"/>
      <c r="I243" s="585"/>
      <c r="J243" s="51">
        <f>J245</f>
        <v>11658</v>
      </c>
      <c r="K243" s="85">
        <f>K244</f>
        <v>10500</v>
      </c>
      <c r="L243" s="427">
        <f>L245</f>
        <v>7037</v>
      </c>
      <c r="M243" s="85">
        <f>M244</f>
        <v>10000</v>
      </c>
      <c r="N243" s="172">
        <f>M243/K243*100</f>
        <v>95.23809523809523</v>
      </c>
      <c r="O243" s="360" t="s">
        <v>445</v>
      </c>
    </row>
    <row r="244" spans="1:14" ht="17.25" customHeight="1">
      <c r="A244" s="218"/>
      <c r="B244" s="154"/>
      <c r="C244" s="271"/>
      <c r="D244" s="69">
        <v>613610</v>
      </c>
      <c r="E244" s="583" t="s">
        <v>179</v>
      </c>
      <c r="F244" s="584"/>
      <c r="G244" s="584"/>
      <c r="H244" s="584"/>
      <c r="I244" s="585"/>
      <c r="J244" s="51">
        <f>J245</f>
        <v>11658</v>
      </c>
      <c r="K244" s="87">
        <f>K245</f>
        <v>10500</v>
      </c>
      <c r="L244" s="439">
        <f>L245</f>
        <v>7037</v>
      </c>
      <c r="M244" s="87">
        <f>M245</f>
        <v>10000</v>
      </c>
      <c r="N244" s="172">
        <f>M244/K244*100</f>
        <v>95.23809523809523</v>
      </c>
    </row>
    <row r="245" spans="1:14" ht="15.75" customHeight="1">
      <c r="A245" s="315"/>
      <c r="B245" s="307"/>
      <c r="C245" s="318"/>
      <c r="D245" s="309">
        <v>613611</v>
      </c>
      <c r="E245" s="555" t="s">
        <v>180</v>
      </c>
      <c r="F245" s="556"/>
      <c r="G245" s="556"/>
      <c r="H245" s="556"/>
      <c r="I245" s="557"/>
      <c r="J245" s="56">
        <v>11658</v>
      </c>
      <c r="K245" s="104">
        <v>10500</v>
      </c>
      <c r="L245" s="438">
        <v>7037</v>
      </c>
      <c r="M245" s="104">
        <v>10000</v>
      </c>
      <c r="N245" s="172">
        <f>M245/K245*100</f>
        <v>95.23809523809523</v>
      </c>
    </row>
    <row r="246" spans="1:14" s="259" customFormat="1" ht="12.75">
      <c r="A246" s="274"/>
      <c r="B246" s="353"/>
      <c r="C246" s="379"/>
      <c r="D246" s="452"/>
      <c r="E246" s="354"/>
      <c r="F246" s="354"/>
      <c r="G246" s="354"/>
      <c r="H246" s="354"/>
      <c r="I246" s="354"/>
      <c r="J246" s="175"/>
      <c r="K246" s="175"/>
      <c r="L246" s="175"/>
      <c r="M246" s="175"/>
      <c r="N246" s="177"/>
    </row>
    <row r="247" spans="1:14" s="350" customFormat="1" ht="12.75">
      <c r="A247" s="274"/>
      <c r="B247" s="353"/>
      <c r="C247" s="379"/>
      <c r="D247" s="452"/>
      <c r="E247" s="354"/>
      <c r="F247" s="354"/>
      <c r="G247" s="354"/>
      <c r="H247" s="354"/>
      <c r="I247" s="354"/>
      <c r="J247" s="175"/>
      <c r="K247" s="175"/>
      <c r="L247" s="175"/>
      <c r="M247" s="175"/>
      <c r="N247" s="177"/>
    </row>
    <row r="248" spans="1:14" s="350" customFormat="1" ht="12.75">
      <c r="A248" s="274"/>
      <c r="B248" s="353"/>
      <c r="C248" s="379"/>
      <c r="D248" s="481"/>
      <c r="E248" s="354"/>
      <c r="F248" s="354"/>
      <c r="G248" s="354"/>
      <c r="H248" s="354"/>
      <c r="I248" s="354"/>
      <c r="J248" s="175"/>
      <c r="K248" s="175"/>
      <c r="L248" s="175"/>
      <c r="M248" s="175"/>
      <c r="N248" s="177"/>
    </row>
    <row r="249" spans="1:14" s="350" customFormat="1" ht="12.75">
      <c r="A249" s="274"/>
      <c r="B249" s="353"/>
      <c r="C249" s="379"/>
      <c r="D249" s="481"/>
      <c r="E249" s="354"/>
      <c r="F249" s="354"/>
      <c r="G249" s="354"/>
      <c r="H249" s="354"/>
      <c r="I249" s="354"/>
      <c r="J249" s="175"/>
      <c r="K249" s="175"/>
      <c r="L249" s="175"/>
      <c r="M249" s="175"/>
      <c r="N249" s="177"/>
    </row>
    <row r="250" spans="1:14" s="350" customFormat="1" ht="12.75">
      <c r="A250" s="581" t="s">
        <v>10</v>
      </c>
      <c r="B250" s="581"/>
      <c r="C250" s="581"/>
      <c r="D250" s="581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</row>
    <row r="251" spans="1:14" s="274" customFormat="1" ht="12.75">
      <c r="A251" s="420" t="s">
        <v>4</v>
      </c>
      <c r="B251" s="420" t="s">
        <v>5</v>
      </c>
      <c r="C251" s="420" t="s">
        <v>6</v>
      </c>
      <c r="D251" s="420" t="s">
        <v>7</v>
      </c>
      <c r="E251" s="582" t="s">
        <v>8</v>
      </c>
      <c r="F251" s="582"/>
      <c r="G251" s="582"/>
      <c r="H251" s="582"/>
      <c r="I251" s="582"/>
      <c r="J251" s="421" t="s">
        <v>9</v>
      </c>
      <c r="K251" s="421" t="s">
        <v>10</v>
      </c>
      <c r="L251" s="421" t="s">
        <v>11</v>
      </c>
      <c r="M251" s="421" t="s">
        <v>12</v>
      </c>
      <c r="N251" s="422" t="s">
        <v>13</v>
      </c>
    </row>
    <row r="252" spans="1:14" ht="13.5" customHeight="1">
      <c r="A252" s="257">
        <v>10</v>
      </c>
      <c r="B252" s="145"/>
      <c r="C252" s="68">
        <v>613700</v>
      </c>
      <c r="D252" s="69"/>
      <c r="E252" s="583" t="s">
        <v>181</v>
      </c>
      <c r="F252" s="584"/>
      <c r="G252" s="584"/>
      <c r="H252" s="584"/>
      <c r="I252" s="585"/>
      <c r="J252" s="51">
        <f>J253+J258</f>
        <v>309030</v>
      </c>
      <c r="K252" s="85">
        <f>K253+K258</f>
        <v>243500</v>
      </c>
      <c r="L252" s="427">
        <f>L253+L258</f>
        <v>98608</v>
      </c>
      <c r="M252" s="85">
        <f>M253+M258</f>
        <v>221400</v>
      </c>
      <c r="N252" s="172">
        <f aca="true" t="shared" si="7" ref="N252:N280">M252/K252*100</f>
        <v>90.92402464065708</v>
      </c>
    </row>
    <row r="253" spans="1:14" ht="15.75">
      <c r="A253" s="218"/>
      <c r="B253" s="154"/>
      <c r="C253" s="271"/>
      <c r="D253" s="69">
        <v>613710</v>
      </c>
      <c r="E253" s="583" t="s">
        <v>182</v>
      </c>
      <c r="F253" s="584"/>
      <c r="G253" s="584"/>
      <c r="H253" s="584"/>
      <c r="I253" s="585"/>
      <c r="J253" s="51">
        <f>J254+J255+J256+J257</f>
        <v>1323</v>
      </c>
      <c r="K253" s="87">
        <f>SUM(K254:K257)</f>
        <v>6500</v>
      </c>
      <c r="L253" s="439">
        <f>SUM(L254:L257)</f>
        <v>810</v>
      </c>
      <c r="M253" s="87">
        <f>SUM(M254:M257)</f>
        <v>2400</v>
      </c>
      <c r="N253" s="172">
        <f t="shared" si="7"/>
        <v>36.92307692307693</v>
      </c>
    </row>
    <row r="254" spans="1:14" ht="12.75">
      <c r="A254" s="319"/>
      <c r="B254" s="307"/>
      <c r="C254" s="318"/>
      <c r="D254" s="320">
        <v>613711</v>
      </c>
      <c r="E254" s="555" t="s">
        <v>183</v>
      </c>
      <c r="F254" s="556"/>
      <c r="G254" s="556"/>
      <c r="H254" s="556"/>
      <c r="I254" s="557"/>
      <c r="J254" s="108">
        <v>1280</v>
      </c>
      <c r="K254" s="109">
        <v>5000</v>
      </c>
      <c r="L254" s="442">
        <v>703</v>
      </c>
      <c r="M254" s="109">
        <v>1400</v>
      </c>
      <c r="N254" s="172">
        <f t="shared" si="7"/>
        <v>28.000000000000004</v>
      </c>
    </row>
    <row r="255" spans="1:14" s="259" customFormat="1" ht="15.75" customHeight="1">
      <c r="A255" s="319"/>
      <c r="B255" s="307"/>
      <c r="C255" s="318"/>
      <c r="D255" s="320">
        <v>613712</v>
      </c>
      <c r="E255" s="555" t="s">
        <v>184</v>
      </c>
      <c r="F255" s="556"/>
      <c r="G255" s="556"/>
      <c r="H255" s="556"/>
      <c r="I255" s="557"/>
      <c r="J255" s="108">
        <v>0</v>
      </c>
      <c r="K255" s="109">
        <v>1000</v>
      </c>
      <c r="L255" s="442">
        <v>87</v>
      </c>
      <c r="M255" s="109">
        <v>500</v>
      </c>
      <c r="N255" s="172">
        <f t="shared" si="7"/>
        <v>50</v>
      </c>
    </row>
    <row r="256" spans="1:14" s="259" customFormat="1" ht="15.75" customHeight="1">
      <c r="A256" s="319"/>
      <c r="B256" s="307"/>
      <c r="C256" s="318"/>
      <c r="D256" s="320">
        <v>613713</v>
      </c>
      <c r="E256" s="555" t="s">
        <v>185</v>
      </c>
      <c r="F256" s="556"/>
      <c r="G256" s="556"/>
      <c r="H256" s="556"/>
      <c r="I256" s="557"/>
      <c r="J256" s="108">
        <v>14</v>
      </c>
      <c r="K256" s="109">
        <v>500</v>
      </c>
      <c r="L256" s="442">
        <v>20</v>
      </c>
      <c r="M256" s="109">
        <v>500</v>
      </c>
      <c r="N256" s="172">
        <f t="shared" si="7"/>
        <v>100</v>
      </c>
    </row>
    <row r="257" spans="1:14" s="259" customFormat="1" ht="15.75" customHeight="1">
      <c r="A257" s="319"/>
      <c r="B257" s="307"/>
      <c r="C257" s="318"/>
      <c r="D257" s="320">
        <v>613714</v>
      </c>
      <c r="E257" s="555" t="s">
        <v>186</v>
      </c>
      <c r="F257" s="556"/>
      <c r="G257" s="556"/>
      <c r="H257" s="556"/>
      <c r="I257" s="557"/>
      <c r="J257" s="108">
        <v>29</v>
      </c>
      <c r="K257" s="109">
        <v>0</v>
      </c>
      <c r="L257" s="442">
        <v>0</v>
      </c>
      <c r="M257" s="109">
        <v>0</v>
      </c>
      <c r="N257" s="518" t="s">
        <v>463</v>
      </c>
    </row>
    <row r="258" spans="1:14" s="259" customFormat="1" ht="15.75" customHeight="1">
      <c r="A258" s="221"/>
      <c r="B258" s="154"/>
      <c r="C258" s="271"/>
      <c r="D258" s="161">
        <v>613720</v>
      </c>
      <c r="E258" s="583" t="s">
        <v>187</v>
      </c>
      <c r="F258" s="584"/>
      <c r="G258" s="584"/>
      <c r="H258" s="584"/>
      <c r="I258" s="585"/>
      <c r="J258" s="53">
        <f>J259+J260+J261+J262</f>
        <v>307707</v>
      </c>
      <c r="K258" s="112">
        <f>SUM(K259:K262)</f>
        <v>237000</v>
      </c>
      <c r="L258" s="443">
        <f>SUM(L259:L262)</f>
        <v>97798</v>
      </c>
      <c r="M258" s="112">
        <f>SUM(M259:M262)</f>
        <v>219000</v>
      </c>
      <c r="N258" s="172">
        <f t="shared" si="7"/>
        <v>92.40506329113924</v>
      </c>
    </row>
    <row r="259" spans="1:14" ht="15.75" customHeight="1">
      <c r="A259" s="319"/>
      <c r="B259" s="307"/>
      <c r="C259" s="318"/>
      <c r="D259" s="320">
        <v>613721</v>
      </c>
      <c r="E259" s="555" t="s">
        <v>188</v>
      </c>
      <c r="F259" s="556"/>
      <c r="G259" s="556"/>
      <c r="H259" s="556"/>
      <c r="I259" s="557"/>
      <c r="J259" s="108">
        <v>31737</v>
      </c>
      <c r="K259" s="109">
        <v>5000</v>
      </c>
      <c r="L259" s="442">
        <v>5651</v>
      </c>
      <c r="M259" s="109">
        <v>7000</v>
      </c>
      <c r="N259" s="172">
        <f t="shared" si="7"/>
        <v>140</v>
      </c>
    </row>
    <row r="260" spans="1:14" s="259" customFormat="1" ht="15.75" customHeight="1">
      <c r="A260" s="319"/>
      <c r="B260" s="307"/>
      <c r="C260" s="318"/>
      <c r="D260" s="320">
        <v>613722</v>
      </c>
      <c r="E260" s="575" t="s">
        <v>189</v>
      </c>
      <c r="F260" s="576"/>
      <c r="G260" s="576"/>
      <c r="H260" s="576"/>
      <c r="I260" s="577"/>
      <c r="J260" s="108">
        <v>10182</v>
      </c>
      <c r="K260" s="109">
        <v>7000</v>
      </c>
      <c r="L260" s="442">
        <v>6405</v>
      </c>
      <c r="M260" s="109">
        <v>7000</v>
      </c>
      <c r="N260" s="172">
        <f t="shared" si="7"/>
        <v>100</v>
      </c>
    </row>
    <row r="261" spans="1:14" s="259" customFormat="1" ht="15.75" customHeight="1">
      <c r="A261" s="319"/>
      <c r="B261" s="307"/>
      <c r="C261" s="318"/>
      <c r="D261" s="320">
        <v>613723</v>
      </c>
      <c r="E261" s="575" t="s">
        <v>190</v>
      </c>
      <c r="F261" s="576"/>
      <c r="G261" s="576"/>
      <c r="H261" s="576"/>
      <c r="I261" s="577"/>
      <c r="J261" s="108">
        <v>7321</v>
      </c>
      <c r="K261" s="109">
        <v>5000</v>
      </c>
      <c r="L261" s="442">
        <v>3238</v>
      </c>
      <c r="M261" s="109">
        <v>5000</v>
      </c>
      <c r="N261" s="172">
        <f t="shared" si="7"/>
        <v>100</v>
      </c>
    </row>
    <row r="262" spans="1:14" s="259" customFormat="1" ht="15.75" customHeight="1">
      <c r="A262" s="319"/>
      <c r="B262" s="295"/>
      <c r="C262" s="321"/>
      <c r="D262" s="320">
        <v>613724</v>
      </c>
      <c r="E262" s="575" t="s">
        <v>479</v>
      </c>
      <c r="F262" s="576"/>
      <c r="G262" s="576"/>
      <c r="H262" s="576"/>
      <c r="I262" s="577"/>
      <c r="J262" s="108">
        <v>258467</v>
      </c>
      <c r="K262" s="109">
        <v>220000</v>
      </c>
      <c r="L262" s="442">
        <v>82504</v>
      </c>
      <c r="M262" s="109">
        <v>200000</v>
      </c>
      <c r="N262" s="172">
        <f t="shared" si="7"/>
        <v>90.9090909090909</v>
      </c>
    </row>
    <row r="263" spans="1:14" s="259" customFormat="1" ht="18.75" customHeight="1">
      <c r="A263" s="217" t="s">
        <v>63</v>
      </c>
      <c r="B263" s="145"/>
      <c r="C263" s="68">
        <v>613800</v>
      </c>
      <c r="D263" s="69"/>
      <c r="E263" s="578" t="s">
        <v>191</v>
      </c>
      <c r="F263" s="579"/>
      <c r="G263" s="579"/>
      <c r="H263" s="579"/>
      <c r="I263" s="580"/>
      <c r="J263" s="51">
        <f>J264+J266</f>
        <v>11328</v>
      </c>
      <c r="K263" s="85">
        <f>K264+K267</f>
        <v>5000</v>
      </c>
      <c r="L263" s="427">
        <f>L264+L266</f>
        <v>2309</v>
      </c>
      <c r="M263" s="85">
        <f>M267+M264</f>
        <v>3500</v>
      </c>
      <c r="N263" s="172">
        <f t="shared" si="7"/>
        <v>70</v>
      </c>
    </row>
    <row r="264" spans="1:14" ht="17.25" customHeight="1">
      <c r="A264" s="454"/>
      <c r="B264" s="173"/>
      <c r="C264" s="271"/>
      <c r="D264" s="161">
        <v>613810</v>
      </c>
      <c r="E264" s="578" t="s">
        <v>387</v>
      </c>
      <c r="F264" s="579"/>
      <c r="G264" s="579"/>
      <c r="H264" s="579"/>
      <c r="I264" s="580"/>
      <c r="J264" s="53">
        <f>J265</f>
        <v>960</v>
      </c>
      <c r="K264" s="112">
        <f>K265</f>
        <v>1440</v>
      </c>
      <c r="L264" s="443">
        <f>L265</f>
        <v>480</v>
      </c>
      <c r="M264" s="112">
        <f>M265</f>
        <v>0</v>
      </c>
      <c r="N264" s="172">
        <f t="shared" si="7"/>
        <v>0</v>
      </c>
    </row>
    <row r="265" spans="1:14" ht="17.25" customHeight="1">
      <c r="A265" s="456"/>
      <c r="B265" s="297"/>
      <c r="C265" s="196"/>
      <c r="D265" s="320">
        <v>613814</v>
      </c>
      <c r="E265" s="575" t="s">
        <v>388</v>
      </c>
      <c r="F265" s="576"/>
      <c r="G265" s="576"/>
      <c r="H265" s="576"/>
      <c r="I265" s="577"/>
      <c r="J265" s="108">
        <v>960</v>
      </c>
      <c r="K265" s="109">
        <v>1440</v>
      </c>
      <c r="L265" s="442">
        <v>480</v>
      </c>
      <c r="M265" s="109">
        <v>0</v>
      </c>
      <c r="N265" s="455">
        <f>M265/K265</f>
        <v>0</v>
      </c>
    </row>
    <row r="266" spans="1:14" ht="17.25" customHeight="1">
      <c r="A266" s="222"/>
      <c r="B266" s="173"/>
      <c r="C266" s="150"/>
      <c r="D266" s="161">
        <v>613820</v>
      </c>
      <c r="E266" s="578" t="s">
        <v>192</v>
      </c>
      <c r="F266" s="579"/>
      <c r="G266" s="579"/>
      <c r="H266" s="579"/>
      <c r="I266" s="580"/>
      <c r="J266" s="53">
        <f>SUM(J267)</f>
        <v>10368</v>
      </c>
      <c r="K266" s="112">
        <f>K267</f>
        <v>3560</v>
      </c>
      <c r="L266" s="443">
        <f>L267</f>
        <v>1829</v>
      </c>
      <c r="M266" s="112">
        <f>M267</f>
        <v>3500</v>
      </c>
      <c r="N266" s="172">
        <f t="shared" si="7"/>
        <v>98.31460674157303</v>
      </c>
    </row>
    <row r="267" spans="1:14" ht="12.75">
      <c r="A267" s="322"/>
      <c r="B267" s="307"/>
      <c r="C267" s="318"/>
      <c r="D267" s="309">
        <v>613821</v>
      </c>
      <c r="E267" s="555" t="s">
        <v>193</v>
      </c>
      <c r="F267" s="556"/>
      <c r="G267" s="556"/>
      <c r="H267" s="556"/>
      <c r="I267" s="557"/>
      <c r="J267" s="56">
        <v>10368</v>
      </c>
      <c r="K267" s="104">
        <v>3560</v>
      </c>
      <c r="L267" s="438">
        <v>1829</v>
      </c>
      <c r="M267" s="104">
        <v>3500</v>
      </c>
      <c r="N267" s="172">
        <f t="shared" si="7"/>
        <v>98.31460674157303</v>
      </c>
    </row>
    <row r="268" spans="1:14" s="259" customFormat="1" ht="15.75">
      <c r="A268" s="217" t="s">
        <v>312</v>
      </c>
      <c r="B268" s="224"/>
      <c r="C268" s="217" t="s">
        <v>309</v>
      </c>
      <c r="D268" s="277"/>
      <c r="E268" s="715" t="s">
        <v>93</v>
      </c>
      <c r="F268" s="716"/>
      <c r="G268" s="716"/>
      <c r="H268" s="716"/>
      <c r="I268" s="717"/>
      <c r="J268" s="215">
        <f>J269+J275+J277+J279+J283+J285</f>
        <v>797253</v>
      </c>
      <c r="K268" s="171">
        <f>K269+K275+K277+K279+K283+K285</f>
        <v>525800</v>
      </c>
      <c r="L268" s="427">
        <f>L269+L275+L277+L279+L283+L285</f>
        <v>500464</v>
      </c>
      <c r="M268" s="171">
        <f>M269+M275+M277+M279+M283+M285</f>
        <v>535500</v>
      </c>
      <c r="N268" s="172">
        <f t="shared" si="7"/>
        <v>101.84480791175352</v>
      </c>
    </row>
    <row r="269" spans="1:14" ht="15" customHeight="1">
      <c r="A269" s="218"/>
      <c r="B269" s="154"/>
      <c r="C269" s="271"/>
      <c r="D269" s="69">
        <v>613910</v>
      </c>
      <c r="E269" s="583" t="s">
        <v>196</v>
      </c>
      <c r="F269" s="584"/>
      <c r="G269" s="584"/>
      <c r="H269" s="584"/>
      <c r="I269" s="585"/>
      <c r="J269" s="55">
        <f>J270+J271+J272</f>
        <v>114803</v>
      </c>
      <c r="K269" s="162">
        <f>SUM(K270:K272)</f>
        <v>85500</v>
      </c>
      <c r="L269" s="444">
        <f>SUM(L270:L272)</f>
        <v>65006</v>
      </c>
      <c r="M269" s="162">
        <f>SUM(M270:M272)</f>
        <v>57100</v>
      </c>
      <c r="N269" s="172">
        <f t="shared" si="7"/>
        <v>66.78362573099416</v>
      </c>
    </row>
    <row r="270" spans="1:14" ht="15.75" customHeight="1">
      <c r="A270" s="315"/>
      <c r="B270" s="307"/>
      <c r="C270" s="321"/>
      <c r="D270" s="309">
        <v>613914</v>
      </c>
      <c r="E270" s="575" t="s">
        <v>197</v>
      </c>
      <c r="F270" s="576"/>
      <c r="G270" s="576"/>
      <c r="H270" s="576"/>
      <c r="I270" s="577"/>
      <c r="J270" s="106">
        <v>48060</v>
      </c>
      <c r="K270" s="105">
        <v>10000</v>
      </c>
      <c r="L270" s="445">
        <v>13766</v>
      </c>
      <c r="M270" s="105">
        <v>5000</v>
      </c>
      <c r="N270" s="172">
        <f t="shared" si="7"/>
        <v>50</v>
      </c>
    </row>
    <row r="271" spans="1:15" s="259" customFormat="1" ht="15" customHeight="1">
      <c r="A271" s="315"/>
      <c r="B271" s="307"/>
      <c r="C271" s="321"/>
      <c r="D271" s="314" t="s">
        <v>194</v>
      </c>
      <c r="E271" s="555" t="s">
        <v>198</v>
      </c>
      <c r="F271" s="556"/>
      <c r="G271" s="556"/>
      <c r="H271" s="556"/>
      <c r="I271" s="557"/>
      <c r="J271" s="56">
        <v>18420</v>
      </c>
      <c r="K271" s="104">
        <v>33500</v>
      </c>
      <c r="L271" s="438">
        <v>25137</v>
      </c>
      <c r="M271" s="104">
        <v>20000</v>
      </c>
      <c r="N271" s="172">
        <f t="shared" si="7"/>
        <v>59.70149253731343</v>
      </c>
      <c r="O271" s="360" t="s">
        <v>446</v>
      </c>
    </row>
    <row r="272" spans="1:14" s="259" customFormat="1" ht="12.75">
      <c r="A272" s="315"/>
      <c r="B272" s="307"/>
      <c r="C272" s="321"/>
      <c r="D272" s="314" t="s">
        <v>46</v>
      </c>
      <c r="E272" s="555" t="s">
        <v>199</v>
      </c>
      <c r="F272" s="556"/>
      <c r="G272" s="556"/>
      <c r="H272" s="556"/>
      <c r="I272" s="557"/>
      <c r="J272" s="56">
        <v>48323</v>
      </c>
      <c r="K272" s="104">
        <v>42000</v>
      </c>
      <c r="L272" s="438">
        <v>26103</v>
      </c>
      <c r="M272" s="104">
        <v>32100</v>
      </c>
      <c r="N272" s="172">
        <f t="shared" si="7"/>
        <v>76.42857142857142</v>
      </c>
    </row>
    <row r="273" spans="1:14" s="259" customFormat="1" ht="15.75">
      <c r="A273" s="218"/>
      <c r="B273" s="154"/>
      <c r="C273" s="160"/>
      <c r="D273" s="69">
        <v>613930</v>
      </c>
      <c r="E273" s="583" t="s">
        <v>200</v>
      </c>
      <c r="F273" s="584"/>
      <c r="G273" s="584"/>
      <c r="H273" s="584"/>
      <c r="I273" s="585"/>
      <c r="J273" s="51">
        <f>J274</f>
        <v>0</v>
      </c>
      <c r="K273" s="87">
        <f>K274</f>
        <v>0</v>
      </c>
      <c r="L273" s="439">
        <f>L274</f>
        <v>0</v>
      </c>
      <c r="M273" s="87">
        <f>M274</f>
        <v>0</v>
      </c>
      <c r="N273" s="518" t="s">
        <v>463</v>
      </c>
    </row>
    <row r="274" spans="1:14" ht="17.25" customHeight="1">
      <c r="A274" s="315"/>
      <c r="B274" s="307"/>
      <c r="C274" s="321"/>
      <c r="D274" s="309">
        <v>613937</v>
      </c>
      <c r="E274" s="555" t="s">
        <v>201</v>
      </c>
      <c r="F274" s="556"/>
      <c r="G274" s="556"/>
      <c r="H274" s="556"/>
      <c r="I274" s="557"/>
      <c r="J274" s="56">
        <v>0</v>
      </c>
      <c r="K274" s="104">
        <v>0</v>
      </c>
      <c r="L274" s="438">
        <v>0</v>
      </c>
      <c r="M274" s="104">
        <v>0</v>
      </c>
      <c r="N274" s="518" t="s">
        <v>463</v>
      </c>
    </row>
    <row r="275" spans="1:14" s="259" customFormat="1" ht="15.75">
      <c r="A275" s="218"/>
      <c r="B275" s="154"/>
      <c r="C275" s="160"/>
      <c r="D275" s="69">
        <v>613940</v>
      </c>
      <c r="E275" s="583" t="s">
        <v>202</v>
      </c>
      <c r="F275" s="584"/>
      <c r="G275" s="584"/>
      <c r="H275" s="584"/>
      <c r="I275" s="585"/>
      <c r="J275" s="51">
        <f>J276</f>
        <v>780</v>
      </c>
      <c r="K275" s="87">
        <f>K276</f>
        <v>1000</v>
      </c>
      <c r="L275" s="439">
        <f>L276</f>
        <v>7295</v>
      </c>
      <c r="M275" s="87">
        <f>M276</f>
        <v>6000</v>
      </c>
      <c r="N275" s="172">
        <f t="shared" si="7"/>
        <v>600</v>
      </c>
    </row>
    <row r="276" spans="1:14" ht="12.75">
      <c r="A276" s="315"/>
      <c r="B276" s="307"/>
      <c r="C276" s="321"/>
      <c r="D276" s="214">
        <v>613941</v>
      </c>
      <c r="E276" s="553" t="s">
        <v>203</v>
      </c>
      <c r="F276" s="553"/>
      <c r="G276" s="553"/>
      <c r="H276" s="553"/>
      <c r="I276" s="553"/>
      <c r="J276" s="56">
        <v>780</v>
      </c>
      <c r="K276" s="101">
        <v>1000</v>
      </c>
      <c r="L276" s="430">
        <v>7295</v>
      </c>
      <c r="M276" s="101">
        <v>6000</v>
      </c>
      <c r="N276" s="172">
        <f t="shared" si="7"/>
        <v>600</v>
      </c>
    </row>
    <row r="277" spans="1:15" s="259" customFormat="1" ht="15.75">
      <c r="A277" s="218"/>
      <c r="B277" s="154"/>
      <c r="C277" s="159"/>
      <c r="D277" s="158" t="s">
        <v>195</v>
      </c>
      <c r="E277" s="583" t="s">
        <v>204</v>
      </c>
      <c r="F277" s="584"/>
      <c r="G277" s="584"/>
      <c r="H277" s="584"/>
      <c r="I277" s="585"/>
      <c r="J277" s="51">
        <f>J278</f>
        <v>28908</v>
      </c>
      <c r="K277" s="87">
        <f>K278</f>
        <v>1800</v>
      </c>
      <c r="L277" s="439">
        <f>L278</f>
        <v>29907</v>
      </c>
      <c r="M277" s="87">
        <f>M278</f>
        <v>2000</v>
      </c>
      <c r="N277" s="172">
        <f t="shared" si="7"/>
        <v>111.11111111111111</v>
      </c>
      <c r="O277" s="360" t="s">
        <v>447</v>
      </c>
    </row>
    <row r="278" spans="1:14" ht="14.25" customHeight="1">
      <c r="A278" s="315"/>
      <c r="B278" s="307"/>
      <c r="C278" s="308"/>
      <c r="D278" s="309">
        <v>613961</v>
      </c>
      <c r="E278" s="575" t="s">
        <v>205</v>
      </c>
      <c r="F278" s="576"/>
      <c r="G278" s="576"/>
      <c r="H278" s="576"/>
      <c r="I278" s="577"/>
      <c r="J278" s="56">
        <v>28908</v>
      </c>
      <c r="K278" s="104">
        <v>1800</v>
      </c>
      <c r="L278" s="438">
        <v>29907</v>
      </c>
      <c r="M278" s="104">
        <v>2000</v>
      </c>
      <c r="N278" s="172">
        <f t="shared" si="7"/>
        <v>111.11111111111111</v>
      </c>
    </row>
    <row r="279" spans="1:15" s="259" customFormat="1" ht="15.75">
      <c r="A279" s="227"/>
      <c r="B279" s="154"/>
      <c r="C279" s="159"/>
      <c r="D279" s="125">
        <v>613970</v>
      </c>
      <c r="E279" s="578" t="s">
        <v>206</v>
      </c>
      <c r="F279" s="579"/>
      <c r="G279" s="579"/>
      <c r="H279" s="579"/>
      <c r="I279" s="580"/>
      <c r="J279" s="52">
        <f>J280+J281+J282</f>
        <v>183041</v>
      </c>
      <c r="K279" s="107">
        <f>SUM(K280:K282)</f>
        <v>119000</v>
      </c>
      <c r="L279" s="436">
        <f>SUM(L280:L282)</f>
        <v>108480</v>
      </c>
      <c r="M279" s="107">
        <f>SUM(M280:M282)</f>
        <v>90000</v>
      </c>
      <c r="N279" s="172">
        <f t="shared" si="7"/>
        <v>75.63025210084034</v>
      </c>
      <c r="O279" s="37"/>
    </row>
    <row r="280" spans="1:16" ht="12.75">
      <c r="A280" s="324"/>
      <c r="B280" s="307"/>
      <c r="C280" s="308"/>
      <c r="D280" s="325">
        <v>613971</v>
      </c>
      <c r="E280" s="575" t="s">
        <v>303</v>
      </c>
      <c r="F280" s="576"/>
      <c r="G280" s="576"/>
      <c r="H280" s="576"/>
      <c r="I280" s="577"/>
      <c r="J280" s="110">
        <v>115328</v>
      </c>
      <c r="K280" s="111">
        <v>50000</v>
      </c>
      <c r="L280" s="437">
        <v>67360</v>
      </c>
      <c r="M280" s="111">
        <v>25000</v>
      </c>
      <c r="N280" s="172">
        <f t="shared" si="7"/>
        <v>50</v>
      </c>
      <c r="P280" s="3"/>
    </row>
    <row r="281" spans="1:15" s="259" customFormat="1" ht="12.75">
      <c r="A281" s="324"/>
      <c r="B281" s="307"/>
      <c r="C281" s="308"/>
      <c r="D281" s="325">
        <v>613974</v>
      </c>
      <c r="E281" s="575" t="s">
        <v>207</v>
      </c>
      <c r="F281" s="576"/>
      <c r="G281" s="576"/>
      <c r="H281" s="576"/>
      <c r="I281" s="577"/>
      <c r="J281" s="110">
        <v>4988</v>
      </c>
      <c r="K281" s="111">
        <v>9000</v>
      </c>
      <c r="L281" s="437">
        <v>2057</v>
      </c>
      <c r="M281" s="111">
        <v>5000</v>
      </c>
      <c r="N281" s="178">
        <f aca="true" t="shared" si="8" ref="N281:N288">M281/K281*100</f>
        <v>55.55555555555556</v>
      </c>
      <c r="O281" s="360" t="s">
        <v>448</v>
      </c>
    </row>
    <row r="282" spans="1:14" ht="13.5" customHeight="1">
      <c r="A282" s="324"/>
      <c r="B282" s="307"/>
      <c r="C282" s="308"/>
      <c r="D282" s="325">
        <v>613975</v>
      </c>
      <c r="E282" s="575" t="s">
        <v>208</v>
      </c>
      <c r="F282" s="576"/>
      <c r="G282" s="576"/>
      <c r="H282" s="576"/>
      <c r="I282" s="577"/>
      <c r="J282" s="110">
        <v>62725</v>
      </c>
      <c r="K282" s="111">
        <v>60000</v>
      </c>
      <c r="L282" s="437">
        <v>39063</v>
      </c>
      <c r="M282" s="111">
        <v>60000</v>
      </c>
      <c r="N282" s="178">
        <f t="shared" si="8"/>
        <v>100</v>
      </c>
    </row>
    <row r="283" spans="1:14" s="304" customFormat="1" ht="12.75" customHeight="1">
      <c r="A283" s="227"/>
      <c r="B283" s="154"/>
      <c r="C283" s="159"/>
      <c r="D283" s="125">
        <v>613980</v>
      </c>
      <c r="E283" s="578" t="s">
        <v>209</v>
      </c>
      <c r="F283" s="579"/>
      <c r="G283" s="579"/>
      <c r="H283" s="579"/>
      <c r="I283" s="580"/>
      <c r="J283" s="52">
        <f>J284</f>
        <v>4752</v>
      </c>
      <c r="K283" s="107">
        <f>K284</f>
        <v>3500</v>
      </c>
      <c r="L283" s="436">
        <f>L284</f>
        <v>3324</v>
      </c>
      <c r="M283" s="107">
        <f>M284</f>
        <v>4400</v>
      </c>
      <c r="N283" s="178">
        <f t="shared" si="8"/>
        <v>125.71428571428571</v>
      </c>
    </row>
    <row r="284" spans="1:14" s="304" customFormat="1" ht="15.75" customHeight="1">
      <c r="A284" s="324"/>
      <c r="B284" s="307"/>
      <c r="C284" s="308"/>
      <c r="D284" s="325">
        <v>613983</v>
      </c>
      <c r="E284" s="575" t="s">
        <v>210</v>
      </c>
      <c r="F284" s="576"/>
      <c r="G284" s="576"/>
      <c r="H284" s="576"/>
      <c r="I284" s="577"/>
      <c r="J284" s="110">
        <v>4752</v>
      </c>
      <c r="K284" s="111">
        <v>3500</v>
      </c>
      <c r="L284" s="437">
        <v>3324</v>
      </c>
      <c r="M284" s="111">
        <v>4400</v>
      </c>
      <c r="N284" s="178">
        <f t="shared" si="8"/>
        <v>125.71428571428571</v>
      </c>
    </row>
    <row r="285" spans="1:14" s="274" customFormat="1" ht="15.75" customHeight="1">
      <c r="A285" s="227"/>
      <c r="B285" s="154"/>
      <c r="C285" s="159"/>
      <c r="D285" s="125">
        <v>613990</v>
      </c>
      <c r="E285" s="578" t="s">
        <v>211</v>
      </c>
      <c r="F285" s="579"/>
      <c r="G285" s="579"/>
      <c r="H285" s="579"/>
      <c r="I285" s="580"/>
      <c r="J285" s="52">
        <f>SUM(J286:J309)</f>
        <v>464969</v>
      </c>
      <c r="K285" s="107">
        <f>SUM(K286:K309)</f>
        <v>315000</v>
      </c>
      <c r="L285" s="436">
        <f>SUM(L286:L309)</f>
        <v>286452</v>
      </c>
      <c r="M285" s="107">
        <f>SUM(M286:M309)</f>
        <v>376000</v>
      </c>
      <c r="N285" s="178">
        <f t="shared" si="8"/>
        <v>119.36507936507937</v>
      </c>
    </row>
    <row r="286" spans="1:14" s="32" customFormat="1" ht="15.75" customHeight="1">
      <c r="A286" s="324"/>
      <c r="B286" s="307"/>
      <c r="C286" s="308"/>
      <c r="D286" s="309">
        <v>613991</v>
      </c>
      <c r="E286" s="575" t="s">
        <v>54</v>
      </c>
      <c r="F286" s="576"/>
      <c r="G286" s="576"/>
      <c r="H286" s="576"/>
      <c r="I286" s="577"/>
      <c r="J286" s="56">
        <v>26000</v>
      </c>
      <c r="K286" s="104">
        <v>20000</v>
      </c>
      <c r="L286" s="438">
        <v>0</v>
      </c>
      <c r="M286" s="104">
        <v>20000</v>
      </c>
      <c r="N286" s="178">
        <f t="shared" si="8"/>
        <v>100</v>
      </c>
    </row>
    <row r="287" spans="1:14" s="304" customFormat="1" ht="15.75" customHeight="1">
      <c r="A287" s="324"/>
      <c r="B287" s="307"/>
      <c r="C287" s="308"/>
      <c r="D287" s="325">
        <v>613991</v>
      </c>
      <c r="E287" s="575" t="s">
        <v>212</v>
      </c>
      <c r="F287" s="576"/>
      <c r="G287" s="576"/>
      <c r="H287" s="576"/>
      <c r="I287" s="577"/>
      <c r="J287" s="110">
        <v>0</v>
      </c>
      <c r="K287" s="111">
        <v>1000</v>
      </c>
      <c r="L287" s="437">
        <v>0</v>
      </c>
      <c r="M287" s="111">
        <v>1000</v>
      </c>
      <c r="N287" s="178">
        <f t="shared" si="8"/>
        <v>100</v>
      </c>
    </row>
    <row r="288" spans="1:14" s="32" customFormat="1" ht="15.75" customHeight="1">
      <c r="A288" s="324"/>
      <c r="B288" s="307"/>
      <c r="C288" s="308"/>
      <c r="D288" s="325">
        <v>613991</v>
      </c>
      <c r="E288" s="575" t="s">
        <v>338</v>
      </c>
      <c r="F288" s="576"/>
      <c r="G288" s="576"/>
      <c r="H288" s="576"/>
      <c r="I288" s="577"/>
      <c r="J288" s="110">
        <v>0</v>
      </c>
      <c r="K288" s="111">
        <v>20000</v>
      </c>
      <c r="L288" s="437">
        <v>0</v>
      </c>
      <c r="M288" s="111">
        <v>10000</v>
      </c>
      <c r="N288" s="178">
        <f t="shared" si="8"/>
        <v>50</v>
      </c>
    </row>
    <row r="289" spans="1:14" s="388" customFormat="1" ht="12" customHeight="1">
      <c r="A289" s="451"/>
      <c r="B289" s="451"/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451"/>
    </row>
    <row r="290" spans="1:14" s="388" customFormat="1" ht="12" customHeight="1">
      <c r="A290" s="581" t="s">
        <v>11</v>
      </c>
      <c r="B290" s="581"/>
      <c r="C290" s="581"/>
      <c r="D290" s="581"/>
      <c r="E290" s="581"/>
      <c r="F290" s="581"/>
      <c r="G290" s="581"/>
      <c r="H290" s="581"/>
      <c r="I290" s="581"/>
      <c r="J290" s="581"/>
      <c r="K290" s="581"/>
      <c r="L290" s="581"/>
      <c r="M290" s="581"/>
      <c r="N290" s="581"/>
    </row>
    <row r="291" spans="1:14" s="310" customFormat="1" ht="12" customHeight="1">
      <c r="A291" s="420" t="s">
        <v>4</v>
      </c>
      <c r="B291" s="420" t="s">
        <v>5</v>
      </c>
      <c r="C291" s="420" t="s">
        <v>6</v>
      </c>
      <c r="D291" s="420" t="s">
        <v>7</v>
      </c>
      <c r="E291" s="582" t="s">
        <v>8</v>
      </c>
      <c r="F291" s="582"/>
      <c r="G291" s="582"/>
      <c r="H291" s="582"/>
      <c r="I291" s="582"/>
      <c r="J291" s="421" t="s">
        <v>9</v>
      </c>
      <c r="K291" s="421" t="s">
        <v>10</v>
      </c>
      <c r="L291" s="421" t="s">
        <v>11</v>
      </c>
      <c r="M291" s="421" t="s">
        <v>12</v>
      </c>
      <c r="N291" s="422" t="s">
        <v>13</v>
      </c>
    </row>
    <row r="292" spans="1:14" s="304" customFormat="1" ht="15.75" customHeight="1">
      <c r="A292" s="324"/>
      <c r="B292" s="307"/>
      <c r="C292" s="308"/>
      <c r="D292" s="325">
        <v>613991</v>
      </c>
      <c r="E292" s="575" t="s">
        <v>213</v>
      </c>
      <c r="F292" s="576"/>
      <c r="G292" s="576"/>
      <c r="H292" s="576"/>
      <c r="I292" s="577"/>
      <c r="J292" s="110">
        <v>210740</v>
      </c>
      <c r="K292" s="111">
        <v>100000</v>
      </c>
      <c r="L292" s="437">
        <v>233898</v>
      </c>
      <c r="M292" s="111">
        <v>275000</v>
      </c>
      <c r="N292" s="178">
        <f>M292/K292*100</f>
        <v>275</v>
      </c>
    </row>
    <row r="293" spans="1:14" s="304" customFormat="1" ht="15.75" customHeight="1">
      <c r="A293" s="324"/>
      <c r="B293" s="307"/>
      <c r="C293" s="308"/>
      <c r="D293" s="325">
        <v>613991</v>
      </c>
      <c r="E293" s="575" t="s">
        <v>382</v>
      </c>
      <c r="F293" s="576"/>
      <c r="G293" s="576"/>
      <c r="H293" s="576"/>
      <c r="I293" s="577"/>
      <c r="J293" s="110">
        <v>0</v>
      </c>
      <c r="K293" s="111">
        <v>0</v>
      </c>
      <c r="L293" s="437">
        <v>0</v>
      </c>
      <c r="M293" s="111">
        <v>0</v>
      </c>
      <c r="N293" s="519" t="s">
        <v>463</v>
      </c>
    </row>
    <row r="294" spans="1:14" s="304" customFormat="1" ht="15.75" customHeight="1">
      <c r="A294" s="324"/>
      <c r="B294" s="307"/>
      <c r="C294" s="308"/>
      <c r="D294" s="325">
        <v>613991</v>
      </c>
      <c r="E294" s="575" t="s">
        <v>438</v>
      </c>
      <c r="F294" s="576"/>
      <c r="G294" s="576"/>
      <c r="H294" s="576"/>
      <c r="I294" s="577"/>
      <c r="J294" s="110">
        <v>0</v>
      </c>
      <c r="K294" s="111">
        <v>20000</v>
      </c>
      <c r="L294" s="437">
        <v>15258</v>
      </c>
      <c r="M294" s="111">
        <v>20000</v>
      </c>
      <c r="N294" s="178">
        <f aca="true" t="shared" si="9" ref="N294:N304">M294/K294*100</f>
        <v>100</v>
      </c>
    </row>
    <row r="295" spans="1:15" s="304" customFormat="1" ht="15.75" customHeight="1">
      <c r="A295" s="324"/>
      <c r="B295" s="307"/>
      <c r="C295" s="308"/>
      <c r="D295" s="325">
        <v>613991</v>
      </c>
      <c r="E295" s="575" t="s">
        <v>399</v>
      </c>
      <c r="F295" s="576"/>
      <c r="G295" s="576"/>
      <c r="H295" s="576"/>
      <c r="I295" s="577"/>
      <c r="J295" s="110">
        <v>0</v>
      </c>
      <c r="K295" s="111">
        <v>5000</v>
      </c>
      <c r="L295" s="437">
        <v>0</v>
      </c>
      <c r="M295" s="111">
        <v>5000</v>
      </c>
      <c r="N295" s="178">
        <f t="shared" si="9"/>
        <v>100</v>
      </c>
      <c r="O295" s="465" t="s">
        <v>440</v>
      </c>
    </row>
    <row r="296" spans="1:14" s="304" customFormat="1" ht="15.75" customHeight="1">
      <c r="A296" s="324"/>
      <c r="B296" s="307"/>
      <c r="C296" s="308"/>
      <c r="D296" s="325">
        <v>613991</v>
      </c>
      <c r="E296" s="575" t="s">
        <v>214</v>
      </c>
      <c r="F296" s="576"/>
      <c r="G296" s="576"/>
      <c r="H296" s="576"/>
      <c r="I296" s="577"/>
      <c r="J296" s="110">
        <v>74429</v>
      </c>
      <c r="K296" s="111">
        <v>0</v>
      </c>
      <c r="L296" s="437">
        <v>0</v>
      </c>
      <c r="M296" s="111">
        <v>0</v>
      </c>
      <c r="N296" s="519" t="s">
        <v>463</v>
      </c>
    </row>
    <row r="297" spans="1:14" s="304" customFormat="1" ht="15.75" customHeight="1">
      <c r="A297" s="315"/>
      <c r="B297" s="307"/>
      <c r="C297" s="321"/>
      <c r="D297" s="214">
        <v>613991</v>
      </c>
      <c r="E297" s="554" t="s">
        <v>215</v>
      </c>
      <c r="F297" s="554"/>
      <c r="G297" s="554"/>
      <c r="H297" s="554"/>
      <c r="I297" s="554"/>
      <c r="J297" s="56">
        <v>0</v>
      </c>
      <c r="K297" s="101">
        <v>20000</v>
      </c>
      <c r="L297" s="430">
        <v>0</v>
      </c>
      <c r="M297" s="101">
        <v>0</v>
      </c>
      <c r="N297" s="178">
        <f t="shared" si="9"/>
        <v>0</v>
      </c>
    </row>
    <row r="298" spans="1:14" s="304" customFormat="1" ht="30" customHeight="1">
      <c r="A298" s="324"/>
      <c r="B298" s="307"/>
      <c r="C298" s="308"/>
      <c r="D298" s="325">
        <v>613991</v>
      </c>
      <c r="E298" s="575" t="s">
        <v>216</v>
      </c>
      <c r="F298" s="576"/>
      <c r="G298" s="576"/>
      <c r="H298" s="576"/>
      <c r="I298" s="577"/>
      <c r="J298" s="110">
        <v>6909</v>
      </c>
      <c r="K298" s="111">
        <v>10000</v>
      </c>
      <c r="L298" s="437">
        <v>1158</v>
      </c>
      <c r="M298" s="111">
        <v>5000</v>
      </c>
      <c r="N298" s="178">
        <f t="shared" si="9"/>
        <v>50</v>
      </c>
    </row>
    <row r="299" spans="1:15" s="304" customFormat="1" ht="18.75" customHeight="1">
      <c r="A299" s="324"/>
      <c r="B299" s="307"/>
      <c r="C299" s="308"/>
      <c r="D299" s="325">
        <v>613991</v>
      </c>
      <c r="E299" s="575" t="s">
        <v>383</v>
      </c>
      <c r="F299" s="576"/>
      <c r="G299" s="576"/>
      <c r="H299" s="576"/>
      <c r="I299" s="577"/>
      <c r="J299" s="110">
        <v>58811</v>
      </c>
      <c r="K299" s="111">
        <v>30000</v>
      </c>
      <c r="L299" s="438">
        <v>20460</v>
      </c>
      <c r="M299" s="111">
        <v>20000</v>
      </c>
      <c r="N299" s="178">
        <f t="shared" si="9"/>
        <v>66.66666666666666</v>
      </c>
      <c r="O299" s="465" t="s">
        <v>441</v>
      </c>
    </row>
    <row r="300" spans="1:15" s="326" customFormat="1" ht="15.75" customHeight="1">
      <c r="A300" s="324"/>
      <c r="B300" s="307"/>
      <c r="C300" s="308"/>
      <c r="D300" s="325">
        <v>613991</v>
      </c>
      <c r="E300" s="575" t="s">
        <v>436</v>
      </c>
      <c r="F300" s="576"/>
      <c r="G300" s="576"/>
      <c r="H300" s="576"/>
      <c r="I300" s="577"/>
      <c r="J300" s="110">
        <v>992</v>
      </c>
      <c r="K300" s="111">
        <v>5000</v>
      </c>
      <c r="L300" s="437">
        <v>0</v>
      </c>
      <c r="M300" s="111">
        <v>5000</v>
      </c>
      <c r="N300" s="178">
        <f t="shared" si="9"/>
        <v>100</v>
      </c>
      <c r="O300" s="488" t="s">
        <v>449</v>
      </c>
    </row>
    <row r="301" spans="1:14" s="304" customFormat="1" ht="22.5" customHeight="1">
      <c r="A301" s="324"/>
      <c r="B301" s="307"/>
      <c r="C301" s="308"/>
      <c r="D301" s="325">
        <v>613991</v>
      </c>
      <c r="E301" s="575" t="s">
        <v>439</v>
      </c>
      <c r="F301" s="576"/>
      <c r="G301" s="576"/>
      <c r="H301" s="576"/>
      <c r="I301" s="577"/>
      <c r="J301" s="110">
        <v>0</v>
      </c>
      <c r="K301" s="111">
        <v>5000</v>
      </c>
      <c r="L301" s="437">
        <v>0</v>
      </c>
      <c r="M301" s="111">
        <v>0</v>
      </c>
      <c r="N301" s="178">
        <f t="shared" si="9"/>
        <v>0</v>
      </c>
    </row>
    <row r="302" spans="1:15" s="304" customFormat="1" ht="15.75" customHeight="1">
      <c r="A302" s="324"/>
      <c r="B302" s="307"/>
      <c r="C302" s="308"/>
      <c r="D302" s="325">
        <v>613991</v>
      </c>
      <c r="E302" s="575" t="s">
        <v>343</v>
      </c>
      <c r="F302" s="576"/>
      <c r="G302" s="576"/>
      <c r="H302" s="576"/>
      <c r="I302" s="577"/>
      <c r="J302" s="110">
        <v>0</v>
      </c>
      <c r="K302" s="111">
        <v>5000</v>
      </c>
      <c r="L302" s="437">
        <v>0</v>
      </c>
      <c r="M302" s="111">
        <v>0</v>
      </c>
      <c r="N302" s="178">
        <f t="shared" si="9"/>
        <v>0</v>
      </c>
      <c r="O302" s="465" t="s">
        <v>450</v>
      </c>
    </row>
    <row r="303" spans="1:15" s="304" customFormat="1" ht="15.75" customHeight="1">
      <c r="A303" s="324"/>
      <c r="B303" s="307"/>
      <c r="C303" s="308"/>
      <c r="D303" s="325">
        <v>613991</v>
      </c>
      <c r="E303" s="575" t="s">
        <v>339</v>
      </c>
      <c r="F303" s="576"/>
      <c r="G303" s="576"/>
      <c r="H303" s="576"/>
      <c r="I303" s="577"/>
      <c r="J303" s="110">
        <v>57381</v>
      </c>
      <c r="K303" s="111">
        <v>0</v>
      </c>
      <c r="L303" s="437">
        <v>0</v>
      </c>
      <c r="M303" s="111">
        <v>0</v>
      </c>
      <c r="N303" s="519" t="s">
        <v>463</v>
      </c>
      <c r="O303" s="465" t="s">
        <v>450</v>
      </c>
    </row>
    <row r="304" spans="1:14" s="304" customFormat="1" ht="15.75" customHeight="1">
      <c r="A304" s="324"/>
      <c r="B304" s="307"/>
      <c r="C304" s="308"/>
      <c r="D304" s="325">
        <v>613991</v>
      </c>
      <c r="E304" s="575" t="s">
        <v>385</v>
      </c>
      <c r="F304" s="576"/>
      <c r="G304" s="576"/>
      <c r="H304" s="576"/>
      <c r="I304" s="577"/>
      <c r="J304" s="289">
        <v>0</v>
      </c>
      <c r="K304" s="290">
        <v>20000</v>
      </c>
      <c r="L304" s="446">
        <v>0</v>
      </c>
      <c r="M304" s="290">
        <v>0</v>
      </c>
      <c r="N304" s="178">
        <f t="shared" si="9"/>
        <v>0</v>
      </c>
    </row>
    <row r="305" spans="1:15" s="304" customFormat="1" ht="15.75" customHeight="1">
      <c r="A305" s="324"/>
      <c r="B305" s="307"/>
      <c r="C305" s="308"/>
      <c r="D305" s="325">
        <v>613991</v>
      </c>
      <c r="E305" s="575" t="s">
        <v>391</v>
      </c>
      <c r="F305" s="576"/>
      <c r="G305" s="576"/>
      <c r="H305" s="576"/>
      <c r="I305" s="577"/>
      <c r="J305" s="289">
        <v>499</v>
      </c>
      <c r="K305" s="290">
        <v>0</v>
      </c>
      <c r="L305" s="446">
        <v>0</v>
      </c>
      <c r="M305" s="290">
        <v>0</v>
      </c>
      <c r="N305" s="519" t="s">
        <v>463</v>
      </c>
      <c r="O305" s="465" t="s">
        <v>451</v>
      </c>
    </row>
    <row r="306" spans="1:14" s="304" customFormat="1" ht="15.75" customHeight="1">
      <c r="A306" s="324"/>
      <c r="B306" s="307"/>
      <c r="C306" s="308"/>
      <c r="D306" s="325">
        <v>613991</v>
      </c>
      <c r="E306" s="575" t="s">
        <v>390</v>
      </c>
      <c r="F306" s="576"/>
      <c r="G306" s="576"/>
      <c r="H306" s="576"/>
      <c r="I306" s="577"/>
      <c r="J306" s="289">
        <v>4695</v>
      </c>
      <c r="K306" s="290">
        <v>5000</v>
      </c>
      <c r="L306" s="446">
        <v>580</v>
      </c>
      <c r="M306" s="290">
        <v>0</v>
      </c>
      <c r="N306" s="178">
        <f>M306/K306</f>
        <v>0</v>
      </c>
    </row>
    <row r="307" spans="1:14" s="304" customFormat="1" ht="15.75" customHeight="1">
      <c r="A307" s="324"/>
      <c r="B307" s="307"/>
      <c r="C307" s="308"/>
      <c r="D307" s="325">
        <v>613991</v>
      </c>
      <c r="E307" s="575" t="s">
        <v>389</v>
      </c>
      <c r="F307" s="576"/>
      <c r="G307" s="576"/>
      <c r="H307" s="576"/>
      <c r="I307" s="577"/>
      <c r="J307" s="289">
        <v>3106</v>
      </c>
      <c r="K307" s="290">
        <v>0</v>
      </c>
      <c r="L307" s="446">
        <v>5362</v>
      </c>
      <c r="M307" s="290">
        <v>5000</v>
      </c>
      <c r="N307" s="519" t="s">
        <v>463</v>
      </c>
    </row>
    <row r="308" spans="1:14" s="304" customFormat="1" ht="15.75" customHeight="1">
      <c r="A308" s="324"/>
      <c r="B308" s="307"/>
      <c r="C308" s="308"/>
      <c r="D308" s="325">
        <v>613991</v>
      </c>
      <c r="E308" s="575" t="s">
        <v>404</v>
      </c>
      <c r="F308" s="576"/>
      <c r="G308" s="576"/>
      <c r="H308" s="576"/>
      <c r="I308" s="577"/>
      <c r="J308" s="289">
        <v>0</v>
      </c>
      <c r="K308" s="290">
        <v>25000</v>
      </c>
      <c r="L308" s="446">
        <v>0</v>
      </c>
      <c r="M308" s="290">
        <v>0</v>
      </c>
      <c r="N308" s="178"/>
    </row>
    <row r="309" spans="1:14" s="304" customFormat="1" ht="15.75" customHeight="1">
      <c r="A309" s="324"/>
      <c r="B309" s="307"/>
      <c r="C309" s="308"/>
      <c r="D309" s="325">
        <v>613991</v>
      </c>
      <c r="E309" s="575" t="s">
        <v>319</v>
      </c>
      <c r="F309" s="576"/>
      <c r="G309" s="576"/>
      <c r="H309" s="576"/>
      <c r="I309" s="577"/>
      <c r="J309" s="289">
        <v>21407</v>
      </c>
      <c r="K309" s="290">
        <v>24000</v>
      </c>
      <c r="L309" s="446">
        <v>9736</v>
      </c>
      <c r="M309" s="290">
        <v>10000</v>
      </c>
      <c r="N309" s="178">
        <f aca="true" t="shared" si="10" ref="N309:N318">M309/K309*100</f>
        <v>41.66666666666667</v>
      </c>
    </row>
    <row r="310" spans="1:14" s="304" customFormat="1" ht="15.75" customHeight="1">
      <c r="A310" s="258" t="s">
        <v>297</v>
      </c>
      <c r="B310" s="145">
        <v>614000</v>
      </c>
      <c r="C310" s="68"/>
      <c r="D310" s="482"/>
      <c r="E310" s="586" t="s">
        <v>217</v>
      </c>
      <c r="F310" s="587"/>
      <c r="G310" s="587"/>
      <c r="H310" s="587"/>
      <c r="I310" s="588"/>
      <c r="J310" s="52">
        <f>J311+J321+J339+J354+J358+J367</f>
        <v>931954</v>
      </c>
      <c r="K310" s="179">
        <f>K311+K321+K339+K354+K358+K367</f>
        <v>914400</v>
      </c>
      <c r="L310" s="447">
        <f>L311+L321+L339+L354+L358+L367</f>
        <v>517387</v>
      </c>
      <c r="M310" s="179">
        <f>M311+M321+M339+M354+M358+M367</f>
        <v>741000</v>
      </c>
      <c r="N310" s="178">
        <f t="shared" si="10"/>
        <v>81.03674540682415</v>
      </c>
    </row>
    <row r="311" spans="1:15" s="274" customFormat="1" ht="15.75" customHeight="1">
      <c r="A311" s="223">
        <v>13</v>
      </c>
      <c r="B311" s="145"/>
      <c r="C311" s="69">
        <v>614100</v>
      </c>
      <c r="D311" s="71"/>
      <c r="E311" s="583" t="s">
        <v>225</v>
      </c>
      <c r="F311" s="584"/>
      <c r="G311" s="584"/>
      <c r="H311" s="584"/>
      <c r="I311" s="585"/>
      <c r="J311" s="51">
        <f>J312+J316</f>
        <v>242146</v>
      </c>
      <c r="K311" s="87">
        <f>K312+K316</f>
        <v>281900</v>
      </c>
      <c r="L311" s="439">
        <f>L312+L316</f>
        <v>164091</v>
      </c>
      <c r="M311" s="87">
        <f>M312+M316</f>
        <v>248000</v>
      </c>
      <c r="N311" s="178">
        <f t="shared" si="10"/>
        <v>87.97445902802411</v>
      </c>
      <c r="O311" s="304"/>
    </row>
    <row r="312" spans="1:15" ht="13.5" customHeight="1">
      <c r="A312" s="218"/>
      <c r="B312" s="154"/>
      <c r="C312" s="166"/>
      <c r="D312" s="69">
        <v>614120</v>
      </c>
      <c r="E312" s="583" t="s">
        <v>226</v>
      </c>
      <c r="F312" s="584"/>
      <c r="G312" s="584"/>
      <c r="H312" s="584"/>
      <c r="I312" s="585"/>
      <c r="J312" s="51">
        <f>J313++J314+J315</f>
        <v>71789</v>
      </c>
      <c r="K312" s="87">
        <f>SUM(K313:K315)</f>
        <v>81900</v>
      </c>
      <c r="L312" s="439">
        <f>SUM(L313:L315)</f>
        <v>61274</v>
      </c>
      <c r="M312" s="87">
        <f>SUM(M313:M315)</f>
        <v>58000</v>
      </c>
      <c r="N312" s="178">
        <f t="shared" si="10"/>
        <v>70.81807081807082</v>
      </c>
      <c r="O312" s="274"/>
    </row>
    <row r="313" spans="1:15" s="32" customFormat="1" ht="15.75" customHeight="1">
      <c r="A313" s="315"/>
      <c r="B313" s="307"/>
      <c r="C313" s="308"/>
      <c r="D313" s="309">
        <v>614121</v>
      </c>
      <c r="E313" s="555" t="s">
        <v>291</v>
      </c>
      <c r="F313" s="556"/>
      <c r="G313" s="556"/>
      <c r="H313" s="556"/>
      <c r="I313" s="557"/>
      <c r="J313" s="56">
        <v>62770</v>
      </c>
      <c r="K313" s="101">
        <v>50000</v>
      </c>
      <c r="L313" s="430">
        <v>48018</v>
      </c>
      <c r="M313" s="101">
        <v>50000</v>
      </c>
      <c r="N313" s="178">
        <f t="shared" si="10"/>
        <v>100</v>
      </c>
      <c r="O313"/>
    </row>
    <row r="314" spans="1:15" ht="14.25" customHeight="1">
      <c r="A314" s="315"/>
      <c r="B314" s="327"/>
      <c r="C314" s="328"/>
      <c r="D314" s="214">
        <v>614124</v>
      </c>
      <c r="E314" s="555" t="s">
        <v>397</v>
      </c>
      <c r="F314" s="556"/>
      <c r="G314" s="556"/>
      <c r="H314" s="556"/>
      <c r="I314" s="557"/>
      <c r="J314" s="56">
        <v>7169</v>
      </c>
      <c r="K314" s="104">
        <v>30000</v>
      </c>
      <c r="L314" s="438">
        <v>11456</v>
      </c>
      <c r="M314" s="104">
        <v>6100</v>
      </c>
      <c r="N314" s="178">
        <f t="shared" si="10"/>
        <v>20.333333333333332</v>
      </c>
      <c r="O314" s="32"/>
    </row>
    <row r="315" spans="1:15" ht="13.5" customHeight="1">
      <c r="A315" s="330"/>
      <c r="B315" s="323"/>
      <c r="C315" s="328"/>
      <c r="D315" s="314" t="s">
        <v>218</v>
      </c>
      <c r="E315" s="555" t="s">
        <v>68</v>
      </c>
      <c r="F315" s="556"/>
      <c r="G315" s="556"/>
      <c r="H315" s="556"/>
      <c r="I315" s="557"/>
      <c r="J315" s="56">
        <v>1850</v>
      </c>
      <c r="K315" s="104">
        <v>1900</v>
      </c>
      <c r="L315" s="438">
        <v>1800</v>
      </c>
      <c r="M315" s="104">
        <v>1900</v>
      </c>
      <c r="N315" s="178">
        <f t="shared" si="10"/>
        <v>100</v>
      </c>
      <c r="O315" s="259"/>
    </row>
    <row r="316" spans="1:14" s="259" customFormat="1" ht="15.75">
      <c r="A316" s="228"/>
      <c r="B316" s="165"/>
      <c r="C316" s="166"/>
      <c r="D316" s="157" t="s">
        <v>219</v>
      </c>
      <c r="E316" s="583" t="s">
        <v>227</v>
      </c>
      <c r="F316" s="584"/>
      <c r="G316" s="584"/>
      <c r="H316" s="584"/>
      <c r="I316" s="585"/>
      <c r="J316" s="52">
        <f>J317+J318+J319+J320</f>
        <v>170357</v>
      </c>
      <c r="K316" s="107">
        <f>SUM(K317:K320)</f>
        <v>200000</v>
      </c>
      <c r="L316" s="436">
        <f>SUM(L317:L320)</f>
        <v>102817</v>
      </c>
      <c r="M316" s="107">
        <f>SUM(M317:M320)</f>
        <v>190000</v>
      </c>
      <c r="N316" s="178">
        <f t="shared" si="10"/>
        <v>95</v>
      </c>
    </row>
    <row r="317" spans="1:14" s="259" customFormat="1" ht="16.5" customHeight="1">
      <c r="A317" s="330"/>
      <c r="B317" s="323"/>
      <c r="C317" s="328"/>
      <c r="D317" s="314" t="s">
        <v>220</v>
      </c>
      <c r="E317" s="575" t="s">
        <v>228</v>
      </c>
      <c r="F317" s="576"/>
      <c r="G317" s="576"/>
      <c r="H317" s="576"/>
      <c r="I317" s="577"/>
      <c r="J317" s="56">
        <v>169101</v>
      </c>
      <c r="K317" s="104">
        <v>170000</v>
      </c>
      <c r="L317" s="438">
        <v>102817</v>
      </c>
      <c r="M317" s="104">
        <v>190000</v>
      </c>
      <c r="N317" s="178">
        <f t="shared" si="10"/>
        <v>111.76470588235294</v>
      </c>
    </row>
    <row r="318" spans="1:14" s="259" customFormat="1" ht="15.75" customHeight="1">
      <c r="A318" s="315"/>
      <c r="B318" s="327"/>
      <c r="C318" s="331"/>
      <c r="D318" s="242" t="s">
        <v>220</v>
      </c>
      <c r="E318" s="575" t="s">
        <v>229</v>
      </c>
      <c r="F318" s="576"/>
      <c r="G318" s="576"/>
      <c r="H318" s="576"/>
      <c r="I318" s="577"/>
      <c r="J318" s="56">
        <v>1256</v>
      </c>
      <c r="K318" s="104">
        <v>30000</v>
      </c>
      <c r="L318" s="438">
        <v>0</v>
      </c>
      <c r="M318" s="104">
        <v>0</v>
      </c>
      <c r="N318" s="178">
        <f t="shared" si="10"/>
        <v>0</v>
      </c>
    </row>
    <row r="319" spans="1:15" ht="15.75" customHeight="1">
      <c r="A319" s="324"/>
      <c r="B319" s="332"/>
      <c r="C319" s="331"/>
      <c r="D319" s="329" t="s">
        <v>220</v>
      </c>
      <c r="E319" s="704" t="s">
        <v>306</v>
      </c>
      <c r="F319" s="705"/>
      <c r="G319" s="705"/>
      <c r="H319" s="705"/>
      <c r="I319" s="706"/>
      <c r="J319" s="110">
        <v>0</v>
      </c>
      <c r="K319" s="111">
        <v>0</v>
      </c>
      <c r="L319" s="437">
        <v>0</v>
      </c>
      <c r="M319" s="111">
        <v>0</v>
      </c>
      <c r="N319" s="519" t="s">
        <v>463</v>
      </c>
      <c r="O319" s="259"/>
    </row>
    <row r="320" spans="1:15" s="259" customFormat="1" ht="18" customHeight="1">
      <c r="A320" s="315"/>
      <c r="B320" s="327"/>
      <c r="C320" s="331"/>
      <c r="D320" s="329" t="s">
        <v>220</v>
      </c>
      <c r="E320" s="575" t="s">
        <v>305</v>
      </c>
      <c r="F320" s="576"/>
      <c r="G320" s="576"/>
      <c r="H320" s="576"/>
      <c r="I320" s="577"/>
      <c r="J320" s="110">
        <v>0</v>
      </c>
      <c r="K320" s="111">
        <v>0</v>
      </c>
      <c r="L320" s="437">
        <v>0</v>
      </c>
      <c r="M320" s="111">
        <v>0</v>
      </c>
      <c r="N320" s="519" t="s">
        <v>463</v>
      </c>
      <c r="O320"/>
    </row>
    <row r="321" spans="1:15" s="274" customFormat="1" ht="15.75">
      <c r="A321" s="223">
        <v>14</v>
      </c>
      <c r="B321" s="145"/>
      <c r="C321" s="68">
        <v>614200</v>
      </c>
      <c r="D321" s="156"/>
      <c r="E321" s="578" t="s">
        <v>230</v>
      </c>
      <c r="F321" s="579"/>
      <c r="G321" s="579"/>
      <c r="H321" s="579"/>
      <c r="I321" s="580"/>
      <c r="J321" s="52">
        <f>J322+J329+J336</f>
        <v>419331</v>
      </c>
      <c r="K321" s="107">
        <f>K322+K329+K336</f>
        <v>344000</v>
      </c>
      <c r="L321" s="436">
        <f>L322+L329+L336</f>
        <v>226868</v>
      </c>
      <c r="M321" s="107">
        <f>M322+M329+M336</f>
        <v>284000</v>
      </c>
      <c r="N321" s="178">
        <f>M321/K321*100</f>
        <v>82.55813953488372</v>
      </c>
      <c r="O321" s="326"/>
    </row>
    <row r="322" spans="1:14" s="259" customFormat="1" ht="15" customHeight="1">
      <c r="A322" s="218"/>
      <c r="B322" s="163"/>
      <c r="C322" s="166"/>
      <c r="D322" s="156" t="s">
        <v>221</v>
      </c>
      <c r="E322" s="583" t="s">
        <v>231</v>
      </c>
      <c r="F322" s="584"/>
      <c r="G322" s="584"/>
      <c r="H322" s="584"/>
      <c r="I322" s="585"/>
      <c r="J322" s="52">
        <f>J323</f>
        <v>208493</v>
      </c>
      <c r="K322" s="179">
        <f>K323</f>
        <v>216000</v>
      </c>
      <c r="L322" s="447">
        <f>L323</f>
        <v>137285</v>
      </c>
      <c r="M322" s="179">
        <f>M323</f>
        <v>170000</v>
      </c>
      <c r="N322" s="178">
        <f>M322/K322*100</f>
        <v>78.70370370370371</v>
      </c>
    </row>
    <row r="323" spans="1:14" s="259" customFormat="1" ht="15" customHeight="1">
      <c r="A323" s="333"/>
      <c r="B323" s="334"/>
      <c r="C323" s="335"/>
      <c r="D323" s="242" t="s">
        <v>222</v>
      </c>
      <c r="E323" s="712" t="s">
        <v>337</v>
      </c>
      <c r="F323" s="713"/>
      <c r="G323" s="713"/>
      <c r="H323" s="713"/>
      <c r="I323" s="714"/>
      <c r="J323" s="51">
        <f>J324+J325</f>
        <v>208493</v>
      </c>
      <c r="K323" s="87">
        <f>K324+K325</f>
        <v>216000</v>
      </c>
      <c r="L323" s="439">
        <f>L324+L325</f>
        <v>137285</v>
      </c>
      <c r="M323" s="87">
        <f>M324+M325</f>
        <v>170000</v>
      </c>
      <c r="N323" s="178">
        <f>M323/K323*100</f>
        <v>78.70370370370371</v>
      </c>
    </row>
    <row r="324" spans="1:15" ht="15.75" customHeight="1">
      <c r="A324" s="315"/>
      <c r="B324" s="327"/>
      <c r="C324" s="328"/>
      <c r="D324" s="242"/>
      <c r="E324" s="555" t="s">
        <v>232</v>
      </c>
      <c r="F324" s="556"/>
      <c r="G324" s="556"/>
      <c r="H324" s="556"/>
      <c r="I324" s="557"/>
      <c r="J324" s="56">
        <v>165424</v>
      </c>
      <c r="K324" s="104">
        <v>186000</v>
      </c>
      <c r="L324" s="438">
        <v>103234</v>
      </c>
      <c r="M324" s="104">
        <v>150000</v>
      </c>
      <c r="N324" s="178">
        <f>M324/K324*100</f>
        <v>80.64516129032258</v>
      </c>
      <c r="O324" s="259"/>
    </row>
    <row r="325" spans="1:14" ht="15" customHeight="1">
      <c r="A325" s="315"/>
      <c r="B325" s="327"/>
      <c r="C325" s="328"/>
      <c r="D325" s="242"/>
      <c r="E325" s="701" t="s">
        <v>233</v>
      </c>
      <c r="F325" s="702"/>
      <c r="G325" s="702"/>
      <c r="H325" s="702"/>
      <c r="I325" s="703"/>
      <c r="J325" s="56">
        <v>43069</v>
      </c>
      <c r="K325" s="104">
        <v>30000</v>
      </c>
      <c r="L325" s="438">
        <v>34051</v>
      </c>
      <c r="M325" s="104">
        <v>20000</v>
      </c>
      <c r="N325" s="178">
        <f>M325/K325*100</f>
        <v>66.66666666666666</v>
      </c>
    </row>
    <row r="326" spans="1:14" s="259" customFormat="1" ht="15" customHeight="1">
      <c r="A326" s="274"/>
      <c r="B326" s="353"/>
      <c r="C326" s="452"/>
      <c r="D326" s="452"/>
      <c r="E326" s="354"/>
      <c r="F326" s="354"/>
      <c r="G326" s="354"/>
      <c r="H326" s="354"/>
      <c r="I326" s="354"/>
      <c r="J326" s="175"/>
      <c r="K326" s="175"/>
      <c r="L326" s="175"/>
      <c r="M326" s="175"/>
      <c r="N326" s="177"/>
    </row>
    <row r="327" spans="1:15" s="229" customFormat="1" ht="14.25" customHeight="1">
      <c r="A327" s="581" t="s">
        <v>12</v>
      </c>
      <c r="B327" s="581"/>
      <c r="C327" s="581"/>
      <c r="D327" s="581"/>
      <c r="E327" s="581"/>
      <c r="F327" s="581"/>
      <c r="G327" s="581"/>
      <c r="H327" s="581"/>
      <c r="I327" s="581"/>
      <c r="J327" s="581"/>
      <c r="K327" s="581"/>
      <c r="L327" s="581"/>
      <c r="M327" s="581"/>
      <c r="N327" s="581"/>
      <c r="O327" s="462"/>
    </row>
    <row r="328" spans="1:14" s="310" customFormat="1" ht="15.75" customHeight="1">
      <c r="A328" s="420" t="s">
        <v>4</v>
      </c>
      <c r="B328" s="420" t="s">
        <v>5</v>
      </c>
      <c r="C328" s="420" t="s">
        <v>6</v>
      </c>
      <c r="D328" s="420" t="s">
        <v>7</v>
      </c>
      <c r="E328" s="582" t="s">
        <v>8</v>
      </c>
      <c r="F328" s="582"/>
      <c r="G328" s="582"/>
      <c r="H328" s="582"/>
      <c r="I328" s="582"/>
      <c r="J328" s="421" t="s">
        <v>9</v>
      </c>
      <c r="K328" s="421" t="s">
        <v>10</v>
      </c>
      <c r="L328" s="421" t="s">
        <v>11</v>
      </c>
      <c r="M328" s="421" t="s">
        <v>12</v>
      </c>
      <c r="N328" s="422" t="s">
        <v>13</v>
      </c>
    </row>
    <row r="329" spans="1:15" s="259" customFormat="1" ht="18" customHeight="1">
      <c r="A329" s="218"/>
      <c r="B329" s="163"/>
      <c r="C329" s="166"/>
      <c r="D329" s="164" t="s">
        <v>223</v>
      </c>
      <c r="E329" s="693" t="s">
        <v>234</v>
      </c>
      <c r="F329" s="694"/>
      <c r="G329" s="694"/>
      <c r="H329" s="694"/>
      <c r="I329" s="695"/>
      <c r="J329" s="51">
        <f>SUM(J330:J335)</f>
        <v>196187</v>
      </c>
      <c r="K329" s="87">
        <f>SUM(K330:K335)</f>
        <v>112000</v>
      </c>
      <c r="L329" s="439">
        <f>SUM(L330:L335)</f>
        <v>80910</v>
      </c>
      <c r="M329" s="87">
        <f>SUM(M330:M335)</f>
        <v>94000</v>
      </c>
      <c r="N329" s="178">
        <f aca="true" t="shared" si="11" ref="N329:N338">M329/K329*100</f>
        <v>83.92857142857143</v>
      </c>
      <c r="O329"/>
    </row>
    <row r="330" spans="1:14" s="259" customFormat="1" ht="16.5" customHeight="1">
      <c r="A330" s="333"/>
      <c r="B330" s="334"/>
      <c r="C330" s="336"/>
      <c r="D330" s="242" t="s">
        <v>224</v>
      </c>
      <c r="E330" s="555" t="s">
        <v>235</v>
      </c>
      <c r="F330" s="556"/>
      <c r="G330" s="556"/>
      <c r="H330" s="556"/>
      <c r="I330" s="557"/>
      <c r="J330" s="56">
        <v>7040</v>
      </c>
      <c r="K330" s="104">
        <v>7000</v>
      </c>
      <c r="L330" s="438">
        <v>7252</v>
      </c>
      <c r="M330" s="104">
        <v>7000</v>
      </c>
      <c r="N330" s="178">
        <f t="shared" si="11"/>
        <v>100</v>
      </c>
    </row>
    <row r="331" spans="1:14" s="259" customFormat="1" ht="17.25" customHeight="1">
      <c r="A331" s="337"/>
      <c r="B331" s="338"/>
      <c r="C331" s="339"/>
      <c r="D331" s="340" t="s">
        <v>324</v>
      </c>
      <c r="E331" s="631" t="s">
        <v>237</v>
      </c>
      <c r="F331" s="632"/>
      <c r="G331" s="632"/>
      <c r="H331" s="632"/>
      <c r="I331" s="633"/>
      <c r="J331" s="126">
        <v>68169</v>
      </c>
      <c r="K331" s="127">
        <v>30000</v>
      </c>
      <c r="L331" s="448">
        <v>165</v>
      </c>
      <c r="M331" s="127">
        <v>15000</v>
      </c>
      <c r="N331" s="178">
        <f t="shared" si="11"/>
        <v>50</v>
      </c>
    </row>
    <row r="332" spans="1:15" s="37" customFormat="1" ht="13.5" customHeight="1">
      <c r="A332" s="311"/>
      <c r="B332" s="327"/>
      <c r="C332" s="336"/>
      <c r="D332" s="242" t="s">
        <v>38</v>
      </c>
      <c r="E332" s="555" t="s">
        <v>238</v>
      </c>
      <c r="F332" s="556"/>
      <c r="G332" s="556"/>
      <c r="H332" s="556"/>
      <c r="I332" s="557"/>
      <c r="J332" s="56">
        <v>94800</v>
      </c>
      <c r="K332" s="104">
        <v>60000</v>
      </c>
      <c r="L332" s="438">
        <v>65900</v>
      </c>
      <c r="M332" s="104">
        <v>70000</v>
      </c>
      <c r="N332" s="178">
        <f t="shared" si="11"/>
        <v>116.66666666666667</v>
      </c>
      <c r="O332" s="360" t="s">
        <v>452</v>
      </c>
    </row>
    <row r="333" spans="1:15" s="259" customFormat="1" ht="15" customHeight="1">
      <c r="A333" s="457"/>
      <c r="B333" s="323"/>
      <c r="C333" s="336"/>
      <c r="D333" s="458" t="s">
        <v>392</v>
      </c>
      <c r="E333" s="555" t="s">
        <v>393</v>
      </c>
      <c r="F333" s="556"/>
      <c r="G333" s="556"/>
      <c r="H333" s="556"/>
      <c r="I333" s="557"/>
      <c r="J333" s="108">
        <v>3973</v>
      </c>
      <c r="K333" s="109">
        <v>3000</v>
      </c>
      <c r="L333" s="442">
        <v>250</v>
      </c>
      <c r="M333" s="109">
        <v>0</v>
      </c>
      <c r="N333" s="178">
        <f>M333/K333</f>
        <v>0</v>
      </c>
      <c r="O333" s="37"/>
    </row>
    <row r="334" spans="1:15" s="170" customFormat="1" ht="27" customHeight="1">
      <c r="A334" s="343"/>
      <c r="B334" s="344"/>
      <c r="C334" s="345"/>
      <c r="D334" s="346">
        <v>614239</v>
      </c>
      <c r="E334" s="575" t="s">
        <v>405</v>
      </c>
      <c r="F334" s="576"/>
      <c r="G334" s="576"/>
      <c r="H334" s="576"/>
      <c r="I334" s="577"/>
      <c r="J334" s="108">
        <v>8613</v>
      </c>
      <c r="K334" s="109">
        <v>4000</v>
      </c>
      <c r="L334" s="442">
        <v>1180</v>
      </c>
      <c r="M334" s="109">
        <v>1000</v>
      </c>
      <c r="N334" s="178">
        <f t="shared" si="11"/>
        <v>25</v>
      </c>
      <c r="O334" s="360" t="s">
        <v>453</v>
      </c>
    </row>
    <row r="335" spans="1:15" s="259" customFormat="1" ht="27" customHeight="1">
      <c r="A335" s="343"/>
      <c r="B335" s="344"/>
      <c r="C335" s="345"/>
      <c r="D335" s="346">
        <v>614239</v>
      </c>
      <c r="E335" s="575" t="s">
        <v>341</v>
      </c>
      <c r="F335" s="576"/>
      <c r="G335" s="576"/>
      <c r="H335" s="576"/>
      <c r="I335" s="577"/>
      <c r="J335" s="108">
        <v>13592</v>
      </c>
      <c r="K335" s="109">
        <v>8000</v>
      </c>
      <c r="L335" s="442">
        <v>6163</v>
      </c>
      <c r="M335" s="109">
        <v>1000</v>
      </c>
      <c r="N335" s="178">
        <f t="shared" si="11"/>
        <v>12.5</v>
      </c>
      <c r="O335" s="489" t="s">
        <v>454</v>
      </c>
    </row>
    <row r="336" spans="1:15" s="259" customFormat="1" ht="18.75" customHeight="1">
      <c r="A336" s="221"/>
      <c r="B336" s="154"/>
      <c r="C336" s="137"/>
      <c r="D336" s="161">
        <v>614240</v>
      </c>
      <c r="E336" s="583" t="s">
        <v>239</v>
      </c>
      <c r="F336" s="584"/>
      <c r="G336" s="584"/>
      <c r="H336" s="584"/>
      <c r="I336" s="585"/>
      <c r="J336" s="53">
        <f>J337+J338</f>
        <v>14651</v>
      </c>
      <c r="K336" s="112">
        <f>SUM(K337:K338)</f>
        <v>16000</v>
      </c>
      <c r="L336" s="443">
        <f>L337+L338</f>
        <v>8673</v>
      </c>
      <c r="M336" s="112">
        <f>SUM(M337:M338)</f>
        <v>20000</v>
      </c>
      <c r="N336" s="178">
        <f t="shared" si="11"/>
        <v>125</v>
      </c>
      <c r="O336" s="360" t="s">
        <v>455</v>
      </c>
    </row>
    <row r="337" spans="1:14" s="259" customFormat="1" ht="20.25" customHeight="1">
      <c r="A337" s="319"/>
      <c r="B337" s="307"/>
      <c r="C337" s="342"/>
      <c r="D337" s="320">
        <v>614241</v>
      </c>
      <c r="E337" s="555" t="s">
        <v>240</v>
      </c>
      <c r="F337" s="556"/>
      <c r="G337" s="556"/>
      <c r="H337" s="556"/>
      <c r="I337" s="557"/>
      <c r="J337" s="108">
        <v>873</v>
      </c>
      <c r="K337" s="109">
        <v>10000</v>
      </c>
      <c r="L337" s="442">
        <v>3493</v>
      </c>
      <c r="M337" s="109">
        <v>10000</v>
      </c>
      <c r="N337" s="178">
        <f t="shared" si="11"/>
        <v>100</v>
      </c>
    </row>
    <row r="338" spans="1:14" s="259" customFormat="1" ht="15" customHeight="1">
      <c r="A338" s="315"/>
      <c r="B338" s="321"/>
      <c r="C338" s="342"/>
      <c r="D338" s="309">
        <v>614243</v>
      </c>
      <c r="E338" s="555" t="s">
        <v>241</v>
      </c>
      <c r="F338" s="556"/>
      <c r="G338" s="556"/>
      <c r="H338" s="556"/>
      <c r="I338" s="557"/>
      <c r="J338" s="56">
        <v>13778</v>
      </c>
      <c r="K338" s="104">
        <v>6000</v>
      </c>
      <c r="L338" s="438">
        <v>5180</v>
      </c>
      <c r="M338" s="104">
        <v>10000</v>
      </c>
      <c r="N338" s="178">
        <f t="shared" si="11"/>
        <v>166.66666666666669</v>
      </c>
    </row>
    <row r="339" spans="1:15" ht="15.75">
      <c r="A339" s="369">
        <v>15</v>
      </c>
      <c r="B339" s="258"/>
      <c r="C339" s="370">
        <v>614300</v>
      </c>
      <c r="D339" s="371"/>
      <c r="E339" s="687" t="s">
        <v>242</v>
      </c>
      <c r="F339" s="688"/>
      <c r="G339" s="688"/>
      <c r="H339" s="688"/>
      <c r="I339" s="689"/>
      <c r="J339" s="372">
        <f>J340+J352</f>
        <v>198885</v>
      </c>
      <c r="K339" s="373">
        <f>K340+K352</f>
        <v>175500</v>
      </c>
      <c r="L339" s="449">
        <f>L341+L352</f>
        <v>117965</v>
      </c>
      <c r="M339" s="373">
        <f>M340+M352</f>
        <v>137000</v>
      </c>
      <c r="N339" s="178">
        <f aca="true" t="shared" si="12" ref="N339:N348">M339/K339*100</f>
        <v>78.06267806267806</v>
      </c>
      <c r="O339" s="259"/>
    </row>
    <row r="340" spans="1:15" s="274" customFormat="1" ht="15.75">
      <c r="A340" s="225"/>
      <c r="B340" s="160"/>
      <c r="C340" s="159"/>
      <c r="D340" s="167">
        <v>614310</v>
      </c>
      <c r="E340" s="578" t="s">
        <v>242</v>
      </c>
      <c r="F340" s="579"/>
      <c r="G340" s="579"/>
      <c r="H340" s="579"/>
      <c r="I340" s="580"/>
      <c r="J340" s="53">
        <f>J341</f>
        <v>192785</v>
      </c>
      <c r="K340" s="112">
        <f>K341</f>
        <v>170000</v>
      </c>
      <c r="L340" s="443">
        <f>L341</f>
        <v>113385</v>
      </c>
      <c r="M340" s="112">
        <f>M341</f>
        <v>131500</v>
      </c>
      <c r="N340" s="178">
        <f t="shared" si="12"/>
        <v>77.3529411764706</v>
      </c>
      <c r="O340" s="326"/>
    </row>
    <row r="341" spans="1:15" ht="13.5" customHeight="1">
      <c r="A341" s="225"/>
      <c r="B341" s="160"/>
      <c r="C341" s="159"/>
      <c r="D341" s="167">
        <v>614311</v>
      </c>
      <c r="E341" s="578" t="s">
        <v>242</v>
      </c>
      <c r="F341" s="579"/>
      <c r="G341" s="579"/>
      <c r="H341" s="579"/>
      <c r="I341" s="580"/>
      <c r="J341" s="53">
        <f>SUM(J342:J351)</f>
        <v>192785</v>
      </c>
      <c r="K341" s="112">
        <f>SUM(K342:K351)</f>
        <v>170000</v>
      </c>
      <c r="L341" s="443">
        <f>SUM(L342:L351)</f>
        <v>113385</v>
      </c>
      <c r="M341" s="112">
        <f>SUM(M342:M351)</f>
        <v>131500</v>
      </c>
      <c r="N341" s="178">
        <f t="shared" si="12"/>
        <v>77.3529411764706</v>
      </c>
      <c r="O341" s="274"/>
    </row>
    <row r="342" spans="1:15" ht="12.75">
      <c r="A342" s="343"/>
      <c r="B342" s="344"/>
      <c r="C342" s="345"/>
      <c r="D342" s="346">
        <v>614311</v>
      </c>
      <c r="E342" s="575" t="s">
        <v>344</v>
      </c>
      <c r="F342" s="576"/>
      <c r="G342" s="576"/>
      <c r="H342" s="576"/>
      <c r="I342" s="577"/>
      <c r="J342" s="108">
        <v>55520</v>
      </c>
      <c r="K342" s="109">
        <v>20000</v>
      </c>
      <c r="L342" s="442">
        <v>11586</v>
      </c>
      <c r="M342" s="109">
        <v>8000</v>
      </c>
      <c r="N342" s="178">
        <f t="shared" si="12"/>
        <v>40</v>
      </c>
      <c r="O342" s="259"/>
    </row>
    <row r="343" spans="1:15" ht="12.75">
      <c r="A343" s="343"/>
      <c r="B343" s="344"/>
      <c r="C343" s="345"/>
      <c r="D343" s="346">
        <v>614311</v>
      </c>
      <c r="E343" s="575" t="s">
        <v>243</v>
      </c>
      <c r="F343" s="576"/>
      <c r="G343" s="576"/>
      <c r="H343" s="576"/>
      <c r="I343" s="577"/>
      <c r="J343" s="108">
        <v>80762</v>
      </c>
      <c r="K343" s="109">
        <v>90000</v>
      </c>
      <c r="L343" s="442">
        <v>64796</v>
      </c>
      <c r="M343" s="109">
        <v>80000</v>
      </c>
      <c r="N343" s="178">
        <f t="shared" si="12"/>
        <v>88.88888888888889</v>
      </c>
      <c r="O343" s="360" t="s">
        <v>456</v>
      </c>
    </row>
    <row r="344" spans="1:14" ht="12.75">
      <c r="A344" s="343"/>
      <c r="B344" s="347"/>
      <c r="C344" s="348"/>
      <c r="D344" s="346">
        <v>614311</v>
      </c>
      <c r="E344" s="634" t="s">
        <v>244</v>
      </c>
      <c r="F344" s="635"/>
      <c r="G344" s="635"/>
      <c r="H344" s="635"/>
      <c r="I344" s="636"/>
      <c r="J344" s="108">
        <v>800</v>
      </c>
      <c r="K344" s="109">
        <v>2000</v>
      </c>
      <c r="L344" s="442">
        <v>924</v>
      </c>
      <c r="M344" s="109">
        <v>1000</v>
      </c>
      <c r="N344" s="178">
        <f t="shared" si="12"/>
        <v>50</v>
      </c>
    </row>
    <row r="345" spans="1:15" s="259" customFormat="1" ht="26.25" customHeight="1">
      <c r="A345" s="376"/>
      <c r="B345" s="344"/>
      <c r="C345" s="345"/>
      <c r="D345" s="349">
        <v>614311</v>
      </c>
      <c r="E345" s="575" t="s">
        <v>307</v>
      </c>
      <c r="F345" s="576"/>
      <c r="G345" s="576"/>
      <c r="H345" s="576"/>
      <c r="I345" s="577"/>
      <c r="J345" s="56">
        <v>13000</v>
      </c>
      <c r="K345" s="104">
        <v>13000</v>
      </c>
      <c r="L345" s="438">
        <v>8667</v>
      </c>
      <c r="M345" s="104">
        <v>13000</v>
      </c>
      <c r="N345" s="178">
        <f t="shared" si="12"/>
        <v>100</v>
      </c>
      <c r="O345"/>
    </row>
    <row r="346" spans="1:14" s="259" customFormat="1" ht="12.75">
      <c r="A346" s="376"/>
      <c r="B346" s="344"/>
      <c r="C346" s="345"/>
      <c r="D346" s="341">
        <v>613411</v>
      </c>
      <c r="E346" s="575" t="s">
        <v>292</v>
      </c>
      <c r="F346" s="576"/>
      <c r="G346" s="576"/>
      <c r="H346" s="576"/>
      <c r="I346" s="577"/>
      <c r="J346" s="56">
        <v>6380</v>
      </c>
      <c r="K346" s="104">
        <v>9000</v>
      </c>
      <c r="L346" s="438">
        <v>4851</v>
      </c>
      <c r="M346" s="104">
        <v>7500</v>
      </c>
      <c r="N346" s="178">
        <f t="shared" si="12"/>
        <v>83.33333333333334</v>
      </c>
    </row>
    <row r="347" spans="1:14" s="259" customFormat="1" ht="12.75">
      <c r="A347" s="343"/>
      <c r="B347" s="344"/>
      <c r="C347" s="345"/>
      <c r="D347" s="346">
        <v>614311</v>
      </c>
      <c r="E347" s="575" t="s">
        <v>293</v>
      </c>
      <c r="F347" s="576"/>
      <c r="G347" s="576"/>
      <c r="H347" s="576"/>
      <c r="I347" s="577"/>
      <c r="J347" s="108">
        <v>13315</v>
      </c>
      <c r="K347" s="109">
        <v>6000</v>
      </c>
      <c r="L347" s="442">
        <v>4859</v>
      </c>
      <c r="M347" s="109">
        <v>2000</v>
      </c>
      <c r="N347" s="178">
        <f t="shared" si="12"/>
        <v>33.33333333333333</v>
      </c>
    </row>
    <row r="348" spans="1:19" s="259" customFormat="1" ht="12.75" customHeight="1">
      <c r="A348" s="376"/>
      <c r="B348" s="344"/>
      <c r="C348" s="345"/>
      <c r="D348" s="341">
        <v>614311</v>
      </c>
      <c r="E348" s="575" t="s">
        <v>113</v>
      </c>
      <c r="F348" s="576"/>
      <c r="G348" s="576"/>
      <c r="H348" s="576"/>
      <c r="I348" s="577"/>
      <c r="J348" s="56">
        <v>7400</v>
      </c>
      <c r="K348" s="104">
        <v>5000</v>
      </c>
      <c r="L348" s="438">
        <v>6702</v>
      </c>
      <c r="M348" s="104">
        <v>2000</v>
      </c>
      <c r="N348" s="178">
        <f t="shared" si="12"/>
        <v>40</v>
      </c>
      <c r="O348" s="550" t="s">
        <v>454</v>
      </c>
      <c r="P348" s="551"/>
      <c r="Q348" s="551"/>
      <c r="R348" s="551"/>
      <c r="S348" s="551"/>
    </row>
    <row r="349" spans="1:19" s="259" customFormat="1" ht="12.75">
      <c r="A349" s="343"/>
      <c r="B349" s="344"/>
      <c r="C349" s="345"/>
      <c r="D349" s="346">
        <v>614311</v>
      </c>
      <c r="E349" s="575" t="s">
        <v>245</v>
      </c>
      <c r="F349" s="576"/>
      <c r="G349" s="576"/>
      <c r="H349" s="576"/>
      <c r="I349" s="577"/>
      <c r="J349" s="108">
        <v>0</v>
      </c>
      <c r="K349" s="109">
        <v>5000</v>
      </c>
      <c r="L349" s="442">
        <v>0</v>
      </c>
      <c r="M349" s="109">
        <v>5000</v>
      </c>
      <c r="N349" s="178">
        <f aca="true" t="shared" si="13" ref="N349:N356">M349/K349*100</f>
        <v>100</v>
      </c>
      <c r="O349" s="550" t="s">
        <v>457</v>
      </c>
      <c r="P349" s="551"/>
      <c r="Q349" s="551"/>
      <c r="R349" s="551"/>
      <c r="S349" s="551"/>
    </row>
    <row r="350" spans="1:14" s="259" customFormat="1" ht="13.5" customHeight="1">
      <c r="A350" s="343"/>
      <c r="B350" s="344"/>
      <c r="C350" s="345"/>
      <c r="D350" s="346">
        <v>614311</v>
      </c>
      <c r="E350" s="575" t="s">
        <v>246</v>
      </c>
      <c r="F350" s="576"/>
      <c r="G350" s="576"/>
      <c r="H350" s="576"/>
      <c r="I350" s="577"/>
      <c r="J350" s="108">
        <v>4844</v>
      </c>
      <c r="K350" s="109">
        <v>5000</v>
      </c>
      <c r="L350" s="442">
        <v>4140</v>
      </c>
      <c r="M350" s="109">
        <v>5000</v>
      </c>
      <c r="N350" s="178">
        <f t="shared" si="13"/>
        <v>100</v>
      </c>
    </row>
    <row r="351" spans="1:14" s="259" customFormat="1" ht="15.75" customHeight="1">
      <c r="A351" s="376"/>
      <c r="B351" s="344"/>
      <c r="C351" s="344"/>
      <c r="D351" s="352">
        <v>614311</v>
      </c>
      <c r="E351" s="554" t="s">
        <v>345</v>
      </c>
      <c r="F351" s="554"/>
      <c r="G351" s="554"/>
      <c r="H351" s="554"/>
      <c r="I351" s="554"/>
      <c r="J351" s="56">
        <v>10764</v>
      </c>
      <c r="K351" s="101">
        <v>15000</v>
      </c>
      <c r="L351" s="430">
        <v>6860</v>
      </c>
      <c r="M351" s="101">
        <v>8000</v>
      </c>
      <c r="N351" s="172">
        <f t="shared" si="13"/>
        <v>53.333333333333336</v>
      </c>
    </row>
    <row r="352" spans="1:15" s="259" customFormat="1" ht="15.75">
      <c r="A352" s="225"/>
      <c r="B352" s="160"/>
      <c r="C352" s="159"/>
      <c r="D352" s="167">
        <v>614320</v>
      </c>
      <c r="E352" s="578" t="s">
        <v>247</v>
      </c>
      <c r="F352" s="579"/>
      <c r="G352" s="579"/>
      <c r="H352" s="579"/>
      <c r="I352" s="580"/>
      <c r="J352" s="53">
        <f>J353</f>
        <v>6100</v>
      </c>
      <c r="K352" s="112">
        <f>K353</f>
        <v>5500</v>
      </c>
      <c r="L352" s="443">
        <f>L353</f>
        <v>4580</v>
      </c>
      <c r="M352" s="112">
        <f>M353</f>
        <v>5500</v>
      </c>
      <c r="N352" s="178">
        <f t="shared" si="13"/>
        <v>100</v>
      </c>
      <c r="O352" s="360" t="s">
        <v>458</v>
      </c>
    </row>
    <row r="353" spans="1:14" s="259" customFormat="1" ht="12.75">
      <c r="A353" s="343"/>
      <c r="B353" s="344"/>
      <c r="C353" s="345"/>
      <c r="D353" s="346">
        <v>614323</v>
      </c>
      <c r="E353" s="575" t="s">
        <v>248</v>
      </c>
      <c r="F353" s="576"/>
      <c r="G353" s="576"/>
      <c r="H353" s="576"/>
      <c r="I353" s="577"/>
      <c r="J353" s="108">
        <v>6100</v>
      </c>
      <c r="K353" s="109">
        <v>5500</v>
      </c>
      <c r="L353" s="442">
        <v>4580</v>
      </c>
      <c r="M353" s="109">
        <v>5500</v>
      </c>
      <c r="N353" s="178">
        <f t="shared" si="13"/>
        <v>100</v>
      </c>
    </row>
    <row r="354" spans="1:15" s="259" customFormat="1" ht="15.75">
      <c r="A354" s="257">
        <v>16</v>
      </c>
      <c r="B354" s="257"/>
      <c r="C354" s="257">
        <v>614400</v>
      </c>
      <c r="D354" s="459"/>
      <c r="E354" s="700" t="s">
        <v>484</v>
      </c>
      <c r="F354" s="700"/>
      <c r="G354" s="700"/>
      <c r="H354" s="700"/>
      <c r="I354" s="700"/>
      <c r="J354" s="51">
        <f>SUM(J355:J357)</f>
        <v>28293</v>
      </c>
      <c r="K354" s="85">
        <f>SUM(K355:K357)</f>
        <v>30000</v>
      </c>
      <c r="L354" s="427">
        <f>SUM(L355:L357)</f>
        <v>0</v>
      </c>
      <c r="M354" s="85">
        <f>SUM(M355:M357)</f>
        <v>10000</v>
      </c>
      <c r="N354" s="178">
        <f t="shared" si="13"/>
        <v>33.33333333333333</v>
      </c>
      <c r="O354" s="360"/>
    </row>
    <row r="355" spans="1:15" ht="12.75">
      <c r="A355" s="376"/>
      <c r="B355" s="344"/>
      <c r="C355" s="344"/>
      <c r="D355" s="352">
        <v>614411</v>
      </c>
      <c r="E355" s="554" t="s">
        <v>437</v>
      </c>
      <c r="F355" s="554"/>
      <c r="G355" s="554"/>
      <c r="H355" s="554"/>
      <c r="I355" s="554"/>
      <c r="J355" s="56">
        <v>8293</v>
      </c>
      <c r="K355" s="101">
        <v>0</v>
      </c>
      <c r="L355" s="430">
        <v>0</v>
      </c>
      <c r="M355" s="101">
        <v>0</v>
      </c>
      <c r="N355" s="519" t="s">
        <v>463</v>
      </c>
      <c r="O355" s="259"/>
    </row>
    <row r="356" spans="1:15" ht="12.75">
      <c r="A356" s="376"/>
      <c r="B356" s="344"/>
      <c r="C356" s="344"/>
      <c r="D356" s="352">
        <v>614411</v>
      </c>
      <c r="E356" s="554" t="s">
        <v>249</v>
      </c>
      <c r="F356" s="554"/>
      <c r="G356" s="554"/>
      <c r="H356" s="554"/>
      <c r="I356" s="554"/>
      <c r="J356" s="56">
        <v>20000</v>
      </c>
      <c r="K356" s="101">
        <v>20000</v>
      </c>
      <c r="L356" s="430">
        <v>0</v>
      </c>
      <c r="M356" s="101">
        <v>10000</v>
      </c>
      <c r="N356" s="178">
        <f t="shared" si="13"/>
        <v>50</v>
      </c>
      <c r="O356" s="259"/>
    </row>
    <row r="357" spans="1:15" s="259" customFormat="1" ht="12.75">
      <c r="A357" s="376"/>
      <c r="B357" s="344"/>
      <c r="C357" s="344"/>
      <c r="D357" s="352">
        <v>614411</v>
      </c>
      <c r="E357" s="554" t="s">
        <v>384</v>
      </c>
      <c r="F357" s="554"/>
      <c r="G357" s="554"/>
      <c r="H357" s="554"/>
      <c r="I357" s="554"/>
      <c r="J357" s="56">
        <v>0</v>
      </c>
      <c r="K357" s="101">
        <v>10000</v>
      </c>
      <c r="L357" s="430">
        <v>0</v>
      </c>
      <c r="M357" s="101">
        <v>0</v>
      </c>
      <c r="N357" s="178">
        <f>M357/K357</f>
        <v>0</v>
      </c>
      <c r="O357" s="7"/>
    </row>
    <row r="358" spans="1:15" s="274" customFormat="1" ht="14.25" customHeight="1">
      <c r="A358" s="225">
        <v>17</v>
      </c>
      <c r="B358" s="225"/>
      <c r="C358" s="231">
        <v>614500</v>
      </c>
      <c r="D358" s="230"/>
      <c r="E358" s="578" t="s">
        <v>250</v>
      </c>
      <c r="F358" s="579"/>
      <c r="G358" s="579"/>
      <c r="H358" s="579"/>
      <c r="I358" s="580"/>
      <c r="J358" s="53">
        <f>SUM(J359:J361)</f>
        <v>36944</v>
      </c>
      <c r="K358" s="112">
        <f>SUM(K359:K361)</f>
        <v>58000</v>
      </c>
      <c r="L358" s="434">
        <f>SUM(L359:L361)</f>
        <v>4790</v>
      </c>
      <c r="M358" s="112">
        <f>SUM(M359:M361)</f>
        <v>45000</v>
      </c>
      <c r="N358" s="178">
        <f>M358/K358*100</f>
        <v>77.58620689655173</v>
      </c>
      <c r="O358" s="326"/>
    </row>
    <row r="359" spans="1:15" s="259" customFormat="1" ht="12.75">
      <c r="A359" s="376"/>
      <c r="B359" s="344"/>
      <c r="C359" s="345"/>
      <c r="D359" s="341">
        <v>614515</v>
      </c>
      <c r="E359" s="575" t="s">
        <v>308</v>
      </c>
      <c r="F359" s="576"/>
      <c r="G359" s="576"/>
      <c r="H359" s="576"/>
      <c r="I359" s="577"/>
      <c r="J359" s="56">
        <v>0</v>
      </c>
      <c r="K359" s="104">
        <v>15000</v>
      </c>
      <c r="L359" s="438">
        <v>0</v>
      </c>
      <c r="M359" s="104">
        <v>5000</v>
      </c>
      <c r="N359" s="178">
        <f>M359/K359*100</f>
        <v>33.33333333333333</v>
      </c>
      <c r="O359" s="168"/>
    </row>
    <row r="360" spans="1:15" s="259" customFormat="1" ht="12.75">
      <c r="A360" s="343"/>
      <c r="B360" s="344"/>
      <c r="C360" s="345"/>
      <c r="D360" s="346">
        <v>614515</v>
      </c>
      <c r="E360" s="575" t="s">
        <v>325</v>
      </c>
      <c r="F360" s="576"/>
      <c r="G360" s="576"/>
      <c r="H360" s="576"/>
      <c r="I360" s="577"/>
      <c r="J360" s="108">
        <v>36944</v>
      </c>
      <c r="K360" s="109">
        <v>40000</v>
      </c>
      <c r="L360" s="442">
        <v>4790</v>
      </c>
      <c r="M360" s="109">
        <v>40000</v>
      </c>
      <c r="N360" s="178">
        <f>M360/K360*100</f>
        <v>100</v>
      </c>
      <c r="O360" s="168"/>
    </row>
    <row r="361" spans="1:15" ht="15" customHeight="1">
      <c r="A361" s="376"/>
      <c r="B361" s="344"/>
      <c r="C361" s="344"/>
      <c r="D361" s="352">
        <v>614515</v>
      </c>
      <c r="E361" s="554" t="s">
        <v>251</v>
      </c>
      <c r="F361" s="554"/>
      <c r="G361" s="554"/>
      <c r="H361" s="554"/>
      <c r="I361" s="554"/>
      <c r="J361" s="56">
        <v>0</v>
      </c>
      <c r="K361" s="101">
        <v>3000</v>
      </c>
      <c r="L361" s="430">
        <v>0</v>
      </c>
      <c r="M361" s="101">
        <v>0</v>
      </c>
      <c r="N361" s="178">
        <f>M361/K361*100</f>
        <v>0</v>
      </c>
      <c r="O361" s="168"/>
    </row>
    <row r="362" spans="1:19" ht="12.75">
      <c r="A362" s="379"/>
      <c r="B362" s="379"/>
      <c r="C362" s="379"/>
      <c r="D362" s="463"/>
      <c r="E362" s="361"/>
      <c r="F362" s="361"/>
      <c r="G362" s="361"/>
      <c r="H362" s="361"/>
      <c r="I362" s="361"/>
      <c r="J362" s="175"/>
      <c r="K362" s="175"/>
      <c r="L362" s="175"/>
      <c r="M362" s="175"/>
      <c r="N362" s="177"/>
      <c r="O362" s="550" t="s">
        <v>453</v>
      </c>
      <c r="P362" s="551"/>
      <c r="Q362" s="551"/>
      <c r="R362" s="551"/>
      <c r="S362" s="551"/>
    </row>
    <row r="363" spans="1:15" ht="12.75">
      <c r="A363" s="379"/>
      <c r="B363" s="379"/>
      <c r="C363" s="379"/>
      <c r="D363" s="463"/>
      <c r="E363" s="361"/>
      <c r="F363" s="361"/>
      <c r="G363" s="361"/>
      <c r="H363" s="361"/>
      <c r="I363" s="361"/>
      <c r="J363" s="175"/>
      <c r="K363" s="175"/>
      <c r="L363" s="175"/>
      <c r="M363" s="175"/>
      <c r="N363" s="177"/>
      <c r="O363" s="168"/>
    </row>
    <row r="364" spans="1:15" ht="12.75">
      <c r="A364" s="379"/>
      <c r="B364" s="379"/>
      <c r="C364" s="379"/>
      <c r="D364" s="463"/>
      <c r="E364" s="361"/>
      <c r="F364" s="361"/>
      <c r="G364" s="361"/>
      <c r="H364" s="361"/>
      <c r="I364" s="361"/>
      <c r="J364" s="175"/>
      <c r="K364" s="175"/>
      <c r="L364" s="175"/>
      <c r="M364" s="175"/>
      <c r="N364" s="177"/>
      <c r="O364" s="168"/>
    </row>
    <row r="365" spans="1:15" ht="12.75">
      <c r="A365" s="581" t="s">
        <v>13</v>
      </c>
      <c r="B365" s="581"/>
      <c r="C365" s="581"/>
      <c r="D365" s="581"/>
      <c r="E365" s="581"/>
      <c r="F365" s="581"/>
      <c r="G365" s="581"/>
      <c r="H365" s="581"/>
      <c r="I365" s="581"/>
      <c r="J365" s="581"/>
      <c r="K365" s="581"/>
      <c r="L365" s="581"/>
      <c r="M365" s="581"/>
      <c r="N365" s="581"/>
      <c r="O365" s="168"/>
    </row>
    <row r="366" spans="1:14" s="274" customFormat="1" ht="12.75">
      <c r="A366" s="423" t="s">
        <v>4</v>
      </c>
      <c r="B366" s="423" t="s">
        <v>5</v>
      </c>
      <c r="C366" s="423" t="s">
        <v>6</v>
      </c>
      <c r="D366" s="423" t="s">
        <v>7</v>
      </c>
      <c r="E366" s="582" t="s">
        <v>8</v>
      </c>
      <c r="F366" s="582"/>
      <c r="G366" s="582"/>
      <c r="H366" s="582"/>
      <c r="I366" s="582"/>
      <c r="J366" s="421" t="s">
        <v>9</v>
      </c>
      <c r="K366" s="421" t="s">
        <v>10</v>
      </c>
      <c r="L366" s="421" t="s">
        <v>11</v>
      </c>
      <c r="M366" s="421" t="s">
        <v>12</v>
      </c>
      <c r="N366" s="422" t="s">
        <v>13</v>
      </c>
    </row>
    <row r="367" spans="1:18" s="259" customFormat="1" ht="15.75" customHeight="1">
      <c r="A367" s="225">
        <v>18</v>
      </c>
      <c r="B367" s="257"/>
      <c r="C367" s="256">
        <v>614800</v>
      </c>
      <c r="D367" s="230"/>
      <c r="E367" s="578" t="s">
        <v>252</v>
      </c>
      <c r="F367" s="579"/>
      <c r="G367" s="579"/>
      <c r="H367" s="579"/>
      <c r="I367" s="580"/>
      <c r="J367" s="53">
        <f>J368</f>
        <v>6355</v>
      </c>
      <c r="K367" s="112">
        <f>K368</f>
        <v>25000</v>
      </c>
      <c r="L367" s="443">
        <f>L368</f>
        <v>3673</v>
      </c>
      <c r="M367" s="112">
        <f>M368</f>
        <v>17000</v>
      </c>
      <c r="N367" s="178">
        <f>M367/K367*100</f>
        <v>68</v>
      </c>
      <c r="O367" s="550" t="s">
        <v>453</v>
      </c>
      <c r="P367" s="551"/>
      <c r="Q367" s="551"/>
      <c r="R367" s="551"/>
    </row>
    <row r="368" spans="1:15" s="259" customFormat="1" ht="15.75">
      <c r="A368" s="225"/>
      <c r="B368" s="160"/>
      <c r="C368" s="159"/>
      <c r="D368" s="167">
        <v>614810</v>
      </c>
      <c r="E368" s="578" t="s">
        <v>252</v>
      </c>
      <c r="F368" s="579"/>
      <c r="G368" s="579"/>
      <c r="H368" s="579"/>
      <c r="I368" s="580"/>
      <c r="J368" s="53">
        <f>J369+J370+J371</f>
        <v>6355</v>
      </c>
      <c r="K368" s="112">
        <f>SUM(K369:K371)</f>
        <v>25000</v>
      </c>
      <c r="L368" s="443">
        <f>SUM(L369:L371)</f>
        <v>3673</v>
      </c>
      <c r="M368" s="112">
        <f>SUM(M369:M371)</f>
        <v>17000</v>
      </c>
      <c r="N368" s="178">
        <f>M368/K368*100</f>
        <v>68</v>
      </c>
      <c r="O368"/>
    </row>
    <row r="369" spans="1:15" s="259" customFormat="1" ht="12.75">
      <c r="A369" s="343"/>
      <c r="B369" s="344"/>
      <c r="C369" s="345"/>
      <c r="D369" s="346">
        <v>614811</v>
      </c>
      <c r="E369" s="575" t="s">
        <v>253</v>
      </c>
      <c r="F369" s="576"/>
      <c r="G369" s="576"/>
      <c r="H369" s="576"/>
      <c r="I369" s="577"/>
      <c r="J369" s="108">
        <v>3749</v>
      </c>
      <c r="K369" s="109">
        <v>3000</v>
      </c>
      <c r="L369" s="442">
        <v>3208</v>
      </c>
      <c r="M369" s="109">
        <v>4000</v>
      </c>
      <c r="N369" s="178">
        <f>M369/K369*100</f>
        <v>133.33333333333331</v>
      </c>
      <c r="O369" s="168"/>
    </row>
    <row r="370" spans="1:15" ht="12.75">
      <c r="A370" s="343"/>
      <c r="B370" s="344"/>
      <c r="C370" s="345"/>
      <c r="D370" s="346">
        <v>614817</v>
      </c>
      <c r="E370" s="575" t="s">
        <v>254</v>
      </c>
      <c r="F370" s="576"/>
      <c r="G370" s="576"/>
      <c r="H370" s="576"/>
      <c r="I370" s="577"/>
      <c r="J370" s="108">
        <v>781</v>
      </c>
      <c r="K370" s="109">
        <v>19000</v>
      </c>
      <c r="L370" s="442">
        <v>225</v>
      </c>
      <c r="M370" s="109">
        <v>11000</v>
      </c>
      <c r="N370" s="178">
        <f>M370/K370*100</f>
        <v>57.89473684210527</v>
      </c>
      <c r="O370" s="168"/>
    </row>
    <row r="371" spans="1:15" ht="12.75">
      <c r="A371" s="343"/>
      <c r="B371" s="344"/>
      <c r="C371" s="345"/>
      <c r="D371" s="346">
        <v>614817</v>
      </c>
      <c r="E371" s="575" t="s">
        <v>255</v>
      </c>
      <c r="F371" s="576"/>
      <c r="G371" s="576"/>
      <c r="H371" s="576"/>
      <c r="I371" s="577"/>
      <c r="J371" s="108">
        <v>1825</v>
      </c>
      <c r="K371" s="109">
        <v>3000</v>
      </c>
      <c r="L371" s="442">
        <v>240</v>
      </c>
      <c r="M371" s="109">
        <v>2000</v>
      </c>
      <c r="N371" s="178">
        <f>M371/K371*100</f>
        <v>66.66666666666666</v>
      </c>
      <c r="O371" s="168"/>
    </row>
    <row r="372" spans="1:15" s="259" customFormat="1" ht="15.75" customHeight="1">
      <c r="A372" s="225" t="s">
        <v>298</v>
      </c>
      <c r="B372" s="257">
        <v>615000</v>
      </c>
      <c r="C372" s="256"/>
      <c r="D372" s="167"/>
      <c r="E372" s="578" t="s">
        <v>256</v>
      </c>
      <c r="F372" s="579"/>
      <c r="G372" s="579"/>
      <c r="H372" s="579"/>
      <c r="I372" s="580"/>
      <c r="J372" s="53">
        <v>0</v>
      </c>
      <c r="K372" s="112">
        <f>K378</f>
        <v>0</v>
      </c>
      <c r="L372" s="443">
        <v>0</v>
      </c>
      <c r="M372" s="112">
        <f>M378</f>
        <v>0</v>
      </c>
      <c r="N372" s="519" t="s">
        <v>463</v>
      </c>
      <c r="O372" s="168"/>
    </row>
    <row r="373" spans="1:15" s="259" customFormat="1" ht="15.75">
      <c r="A373" s="225">
        <v>19</v>
      </c>
      <c r="B373" s="257"/>
      <c r="C373" s="256">
        <v>615100</v>
      </c>
      <c r="D373" s="167"/>
      <c r="E373" s="578" t="s">
        <v>257</v>
      </c>
      <c r="F373" s="579"/>
      <c r="G373" s="579"/>
      <c r="H373" s="579"/>
      <c r="I373" s="580"/>
      <c r="J373" s="53">
        <f>J374+J375</f>
        <v>0</v>
      </c>
      <c r="K373" s="112">
        <f>K374+K375</f>
        <v>0</v>
      </c>
      <c r="L373" s="443">
        <v>0</v>
      </c>
      <c r="M373" s="112">
        <f>M374+M375</f>
        <v>0</v>
      </c>
      <c r="N373" s="519" t="s">
        <v>463</v>
      </c>
      <c r="O373" s="168"/>
    </row>
    <row r="374" spans="1:15" s="259" customFormat="1" ht="15.75">
      <c r="A374" s="225"/>
      <c r="B374" s="160"/>
      <c r="C374" s="159"/>
      <c r="D374" s="167">
        <v>615110</v>
      </c>
      <c r="E374" s="578" t="s">
        <v>257</v>
      </c>
      <c r="F374" s="579"/>
      <c r="G374" s="579"/>
      <c r="H374" s="579"/>
      <c r="I374" s="580"/>
      <c r="J374" s="53">
        <f>J375+J376+J377</f>
        <v>0</v>
      </c>
      <c r="K374" s="112">
        <v>0</v>
      </c>
      <c r="L374" s="443">
        <v>0</v>
      </c>
      <c r="M374" s="112">
        <v>0</v>
      </c>
      <c r="N374" s="519" t="s">
        <v>463</v>
      </c>
      <c r="O374" s="168"/>
    </row>
    <row r="375" spans="1:15" ht="15.75">
      <c r="A375" s="218"/>
      <c r="B375" s="154"/>
      <c r="C375" s="159"/>
      <c r="D375" s="69">
        <v>615117</v>
      </c>
      <c r="E375" s="578" t="s">
        <v>258</v>
      </c>
      <c r="F375" s="579"/>
      <c r="G375" s="579"/>
      <c r="H375" s="579"/>
      <c r="I375" s="580"/>
      <c r="J375" s="51">
        <v>0</v>
      </c>
      <c r="K375" s="87">
        <f>SUM(K376:K377)</f>
        <v>0</v>
      </c>
      <c r="L375" s="439">
        <v>0</v>
      </c>
      <c r="M375" s="87">
        <f>SUM(M376:M377)</f>
        <v>0</v>
      </c>
      <c r="N375" s="519" t="s">
        <v>463</v>
      </c>
      <c r="O375" s="168"/>
    </row>
    <row r="376" spans="1:15" ht="12.75">
      <c r="A376" s="315"/>
      <c r="B376" s="307"/>
      <c r="C376" s="308"/>
      <c r="D376" s="309"/>
      <c r="E376" s="575" t="s">
        <v>443</v>
      </c>
      <c r="F376" s="576"/>
      <c r="G376" s="576"/>
      <c r="H376" s="576"/>
      <c r="I376" s="577"/>
      <c r="J376" s="56">
        <v>0</v>
      </c>
      <c r="K376" s="104">
        <v>0</v>
      </c>
      <c r="L376" s="438">
        <v>0</v>
      </c>
      <c r="M376" s="104">
        <v>0</v>
      </c>
      <c r="N376" s="519" t="s">
        <v>463</v>
      </c>
      <c r="O376" s="168"/>
    </row>
    <row r="377" spans="1:15" ht="12.75" customHeight="1">
      <c r="A377" s="315"/>
      <c r="B377" s="307"/>
      <c r="C377" s="308"/>
      <c r="D377" s="309"/>
      <c r="E377" s="575" t="s">
        <v>259</v>
      </c>
      <c r="F377" s="576"/>
      <c r="G377" s="576"/>
      <c r="H377" s="576"/>
      <c r="I377" s="577"/>
      <c r="J377" s="56">
        <v>0</v>
      </c>
      <c r="K377" s="104">
        <v>0</v>
      </c>
      <c r="L377" s="438">
        <v>0</v>
      </c>
      <c r="M377" s="104">
        <v>0</v>
      </c>
      <c r="N377" s="519" t="s">
        <v>463</v>
      </c>
      <c r="O377" s="168"/>
    </row>
    <row r="378" spans="1:15" ht="15.75">
      <c r="A378" s="216"/>
      <c r="B378" s="223"/>
      <c r="C378" s="256">
        <v>615200</v>
      </c>
      <c r="D378" s="256"/>
      <c r="E378" s="578" t="s">
        <v>260</v>
      </c>
      <c r="F378" s="579"/>
      <c r="G378" s="579"/>
      <c r="H378" s="579"/>
      <c r="I378" s="580"/>
      <c r="J378" s="51">
        <f>J379</f>
        <v>0</v>
      </c>
      <c r="K378" s="87">
        <f>K379</f>
        <v>0</v>
      </c>
      <c r="L378" s="439">
        <v>0</v>
      </c>
      <c r="M378" s="87">
        <f>M379</f>
        <v>0</v>
      </c>
      <c r="N378" s="519" t="s">
        <v>463</v>
      </c>
      <c r="O378" s="168"/>
    </row>
    <row r="379" spans="1:15" s="259" customFormat="1" ht="12.75">
      <c r="A379" s="315"/>
      <c r="B379" s="307"/>
      <c r="C379" s="308"/>
      <c r="D379" s="309">
        <v>615211</v>
      </c>
      <c r="E379" s="575" t="s">
        <v>261</v>
      </c>
      <c r="F379" s="576"/>
      <c r="G379" s="576"/>
      <c r="H379" s="576"/>
      <c r="I379" s="577"/>
      <c r="J379" s="56">
        <v>0</v>
      </c>
      <c r="K379" s="104">
        <v>0</v>
      </c>
      <c r="L379" s="438">
        <v>0</v>
      </c>
      <c r="M379" s="104">
        <v>0</v>
      </c>
      <c r="N379" s="519" t="s">
        <v>463</v>
      </c>
      <c r="O379" s="168"/>
    </row>
    <row r="380" spans="1:16" s="259" customFormat="1" ht="15.75">
      <c r="A380" s="218" t="s">
        <v>299</v>
      </c>
      <c r="B380" s="257">
        <v>616000</v>
      </c>
      <c r="C380" s="256"/>
      <c r="D380" s="69"/>
      <c r="E380" s="578" t="s">
        <v>42</v>
      </c>
      <c r="F380" s="579"/>
      <c r="G380" s="579"/>
      <c r="H380" s="579"/>
      <c r="I380" s="580"/>
      <c r="J380" s="51">
        <f>J381</f>
        <v>59010</v>
      </c>
      <c r="K380" s="87">
        <f>K381</f>
        <v>50300</v>
      </c>
      <c r="L380" s="439">
        <f>L381</f>
        <v>29558</v>
      </c>
      <c r="M380" s="87">
        <f>M381</f>
        <v>22400</v>
      </c>
      <c r="N380" s="178">
        <f>M380/K380*100</f>
        <v>44.53280318091451</v>
      </c>
      <c r="O380" s="168"/>
      <c r="P380" s="350"/>
    </row>
    <row r="381" spans="1:14" s="274" customFormat="1" ht="18" customHeight="1">
      <c r="A381" s="221">
        <v>20</v>
      </c>
      <c r="B381" s="225"/>
      <c r="C381" s="231">
        <v>616300</v>
      </c>
      <c r="D381" s="161"/>
      <c r="E381" s="572" t="s">
        <v>300</v>
      </c>
      <c r="F381" s="573"/>
      <c r="G381" s="573"/>
      <c r="H381" s="573"/>
      <c r="I381" s="574"/>
      <c r="J381" s="53">
        <f>SUM(J382:J383)</f>
        <v>59010</v>
      </c>
      <c r="K381" s="112">
        <f>SUM(K382:K383)</f>
        <v>50300</v>
      </c>
      <c r="L381" s="443">
        <f>SUM(L382:L383)</f>
        <v>29558</v>
      </c>
      <c r="M381" s="112">
        <f>SUM(M382:M383)</f>
        <v>22400</v>
      </c>
      <c r="N381" s="178">
        <f>M381/K381*100</f>
        <v>44.53280318091451</v>
      </c>
    </row>
    <row r="382" spans="1:14" ht="13.5" customHeight="1">
      <c r="A382" s="319"/>
      <c r="B382" s="374"/>
      <c r="C382" s="355"/>
      <c r="D382" s="320">
        <v>616331</v>
      </c>
      <c r="E382" s="575" t="s">
        <v>327</v>
      </c>
      <c r="F382" s="576"/>
      <c r="G382" s="576"/>
      <c r="H382" s="576"/>
      <c r="I382" s="577"/>
      <c r="J382" s="108">
        <v>34616</v>
      </c>
      <c r="K382" s="109">
        <v>24300</v>
      </c>
      <c r="L382" s="442">
        <v>18371</v>
      </c>
      <c r="M382" s="109">
        <v>0</v>
      </c>
      <c r="N382" s="178">
        <f>M382/K382*100</f>
        <v>0</v>
      </c>
    </row>
    <row r="383" spans="1:15" s="37" customFormat="1" ht="12.75">
      <c r="A383" s="315"/>
      <c r="B383" s="307"/>
      <c r="C383" s="308"/>
      <c r="D383" s="309">
        <v>616331</v>
      </c>
      <c r="E383" s="575" t="s">
        <v>326</v>
      </c>
      <c r="F383" s="576"/>
      <c r="G383" s="576"/>
      <c r="H383" s="576"/>
      <c r="I383" s="577"/>
      <c r="J383" s="56">
        <v>24394</v>
      </c>
      <c r="K383" s="104">
        <v>26000</v>
      </c>
      <c r="L383" s="438">
        <v>11187</v>
      </c>
      <c r="M383" s="104">
        <v>22400</v>
      </c>
      <c r="N383" s="178">
        <f>M383/K383*100</f>
        <v>86.15384615384616</v>
      </c>
      <c r="O383" s="168"/>
    </row>
    <row r="384" spans="1:15" s="37" customFormat="1" ht="15.75">
      <c r="A384" s="218"/>
      <c r="B384" s="257"/>
      <c r="C384" s="256"/>
      <c r="D384" s="69" t="s">
        <v>18</v>
      </c>
      <c r="E384" s="578" t="s">
        <v>473</v>
      </c>
      <c r="F384" s="579"/>
      <c r="G384" s="579"/>
      <c r="H384" s="579"/>
      <c r="I384" s="580"/>
      <c r="J384" s="51">
        <f>J380+J372+J310+J197+J191+J177</f>
        <v>4096604</v>
      </c>
      <c r="K384" s="87">
        <f>K177+K191+K197+K310+K372+K380</f>
        <v>3739600</v>
      </c>
      <c r="L384" s="439">
        <f>L380+L177+L191+L197+L310+L372</f>
        <v>2510407</v>
      </c>
      <c r="M384" s="87">
        <f>M177+M191+M197+M310+M372+M380</f>
        <v>3347900</v>
      </c>
      <c r="N384" s="178">
        <f>M384/K384*100</f>
        <v>89.52561771312439</v>
      </c>
      <c r="O384" s="135"/>
    </row>
    <row r="385" spans="1:15" s="259" customFormat="1" ht="30" customHeight="1">
      <c r="A385" s="221"/>
      <c r="B385" s="225">
        <v>820000</v>
      </c>
      <c r="C385" s="231"/>
      <c r="D385" s="231"/>
      <c r="E385" s="572" t="s">
        <v>475</v>
      </c>
      <c r="F385" s="573"/>
      <c r="G385" s="573"/>
      <c r="H385" s="573"/>
      <c r="I385" s="574"/>
      <c r="J385" s="53"/>
      <c r="K385" s="112"/>
      <c r="L385" s="443"/>
      <c r="M385" s="112"/>
      <c r="N385" s="519" t="s">
        <v>463</v>
      </c>
      <c r="O385" s="168"/>
    </row>
    <row r="386" spans="1:15" ht="15.75">
      <c r="A386" s="218"/>
      <c r="B386" s="257"/>
      <c r="C386" s="257">
        <v>821000</v>
      </c>
      <c r="D386" s="257"/>
      <c r="E386" s="700" t="s">
        <v>262</v>
      </c>
      <c r="F386" s="700"/>
      <c r="G386" s="700"/>
      <c r="H386" s="700"/>
      <c r="I386" s="700"/>
      <c r="J386" s="51">
        <f>SUM(J387:J390)</f>
        <v>0</v>
      </c>
      <c r="K386" s="85">
        <f>SUM(K387:K390)</f>
        <v>0</v>
      </c>
      <c r="L386" s="427">
        <f>SUM(L387:L390)</f>
        <v>0</v>
      </c>
      <c r="M386" s="85">
        <f>SUM(M387:M390)</f>
        <v>0</v>
      </c>
      <c r="N386" s="518" t="s">
        <v>463</v>
      </c>
      <c r="O386" s="168"/>
    </row>
    <row r="387" spans="1:15" s="259" customFormat="1" ht="15.75">
      <c r="A387" s="218"/>
      <c r="B387" s="271"/>
      <c r="C387" s="271"/>
      <c r="D387" s="294">
        <v>821311</v>
      </c>
      <c r="E387" s="554" t="s">
        <v>354</v>
      </c>
      <c r="F387" s="554"/>
      <c r="G387" s="554"/>
      <c r="H387" s="554"/>
      <c r="I387" s="554"/>
      <c r="J387" s="56">
        <v>0</v>
      </c>
      <c r="K387" s="101">
        <v>0</v>
      </c>
      <c r="L387" s="430">
        <v>0</v>
      </c>
      <c r="M387" s="101">
        <v>0</v>
      </c>
      <c r="N387" s="518" t="s">
        <v>463</v>
      </c>
      <c r="O387" s="168"/>
    </row>
    <row r="388" spans="1:15" ht="15.75">
      <c r="A388" s="218"/>
      <c r="B388" s="271"/>
      <c r="C388" s="271"/>
      <c r="D388" s="294">
        <v>821312</v>
      </c>
      <c r="E388" s="554" t="s">
        <v>355</v>
      </c>
      <c r="F388" s="554"/>
      <c r="G388" s="554"/>
      <c r="H388" s="554"/>
      <c r="I388" s="554"/>
      <c r="J388" s="56">
        <v>0</v>
      </c>
      <c r="K388" s="101">
        <v>0</v>
      </c>
      <c r="L388" s="430">
        <v>0</v>
      </c>
      <c r="M388" s="101">
        <v>0</v>
      </c>
      <c r="N388" s="518" t="s">
        <v>463</v>
      </c>
      <c r="O388" s="168"/>
    </row>
    <row r="389" spans="1:15" ht="15.75">
      <c r="A389" s="221"/>
      <c r="B389" s="509"/>
      <c r="C389" s="510"/>
      <c r="D389" s="355">
        <v>821321</v>
      </c>
      <c r="E389" s="575" t="s">
        <v>356</v>
      </c>
      <c r="F389" s="576"/>
      <c r="G389" s="576"/>
      <c r="H389" s="576"/>
      <c r="I389" s="577"/>
      <c r="J389" s="108">
        <v>0</v>
      </c>
      <c r="K389" s="109">
        <v>0</v>
      </c>
      <c r="L389" s="442">
        <v>0</v>
      </c>
      <c r="M389" s="109">
        <v>0</v>
      </c>
      <c r="N389" s="519" t="s">
        <v>463</v>
      </c>
      <c r="O389" s="168"/>
    </row>
    <row r="390" spans="1:15" ht="15.75">
      <c r="A390" s="218"/>
      <c r="B390" s="271"/>
      <c r="C390" s="271"/>
      <c r="D390" s="294">
        <v>821612</v>
      </c>
      <c r="E390" s="554" t="s">
        <v>471</v>
      </c>
      <c r="F390" s="554"/>
      <c r="G390" s="554"/>
      <c r="H390" s="554"/>
      <c r="I390" s="554"/>
      <c r="J390" s="56">
        <v>0</v>
      </c>
      <c r="K390" s="101">
        <v>0</v>
      </c>
      <c r="L390" s="430">
        <v>0</v>
      </c>
      <c r="M390" s="101">
        <v>0</v>
      </c>
      <c r="N390" s="518" t="s">
        <v>463</v>
      </c>
      <c r="O390" s="168"/>
    </row>
    <row r="391" spans="1:15" ht="15.75">
      <c r="A391" s="218"/>
      <c r="B391" s="271"/>
      <c r="C391" s="271">
        <v>822000</v>
      </c>
      <c r="D391" s="376"/>
      <c r="E391" s="700" t="s">
        <v>472</v>
      </c>
      <c r="F391" s="700"/>
      <c r="G391" s="700"/>
      <c r="H391" s="700"/>
      <c r="I391" s="700"/>
      <c r="J391" s="51">
        <v>0</v>
      </c>
      <c r="K391" s="85">
        <v>0</v>
      </c>
      <c r="L391" s="427">
        <v>0</v>
      </c>
      <c r="M391" s="85">
        <v>0</v>
      </c>
      <c r="N391" s="518" t="s">
        <v>463</v>
      </c>
      <c r="O391" s="168"/>
    </row>
    <row r="392" spans="1:15" ht="15.75">
      <c r="A392" s="221"/>
      <c r="B392" s="225"/>
      <c r="C392" s="231">
        <v>823000</v>
      </c>
      <c r="D392" s="355"/>
      <c r="E392" s="578" t="s">
        <v>263</v>
      </c>
      <c r="F392" s="579"/>
      <c r="G392" s="579"/>
      <c r="H392" s="579"/>
      <c r="I392" s="580"/>
      <c r="J392" s="53">
        <f>SUM(J393:J394)</f>
        <v>88678</v>
      </c>
      <c r="K392" s="112">
        <f>SUM(K393:K394)</f>
        <v>135500</v>
      </c>
      <c r="L392" s="443">
        <f>SUM(L393:L394)</f>
        <v>56641</v>
      </c>
      <c r="M392" s="112">
        <f>SUM(M393:M394)</f>
        <v>237800</v>
      </c>
      <c r="N392" s="178">
        <f>M392/K392*100</f>
        <v>175.49815498154982</v>
      </c>
      <c r="O392" s="168"/>
    </row>
    <row r="393" spans="1:15" ht="15.75">
      <c r="A393" s="221"/>
      <c r="B393" s="509"/>
      <c r="C393" s="510"/>
      <c r="D393" s="355">
        <v>823331</v>
      </c>
      <c r="E393" s="575" t="s">
        <v>394</v>
      </c>
      <c r="F393" s="576"/>
      <c r="G393" s="576"/>
      <c r="H393" s="576"/>
      <c r="I393" s="577"/>
      <c r="J393" s="108">
        <v>88678</v>
      </c>
      <c r="K393" s="109">
        <v>135500</v>
      </c>
      <c r="L393" s="442">
        <v>56641</v>
      </c>
      <c r="M393" s="109">
        <v>143600</v>
      </c>
      <c r="N393" s="178">
        <f>M393/K393*100</f>
        <v>105.97785977859779</v>
      </c>
      <c r="O393" s="168"/>
    </row>
    <row r="394" spans="1:15" ht="15.75">
      <c r="A394" s="221"/>
      <c r="B394" s="509"/>
      <c r="C394" s="510"/>
      <c r="D394" s="355">
        <v>823400</v>
      </c>
      <c r="E394" s="575" t="s">
        <v>483</v>
      </c>
      <c r="F394" s="710"/>
      <c r="G394" s="710"/>
      <c r="H394" s="710"/>
      <c r="I394" s="711"/>
      <c r="J394" s="108">
        <v>0</v>
      </c>
      <c r="K394" s="109">
        <v>0</v>
      </c>
      <c r="L394" s="442">
        <v>0</v>
      </c>
      <c r="M394" s="109">
        <v>94200</v>
      </c>
      <c r="N394" s="519" t="s">
        <v>463</v>
      </c>
      <c r="O394" s="168"/>
    </row>
    <row r="395" spans="1:15" ht="15.75">
      <c r="A395" s="216"/>
      <c r="B395" s="232"/>
      <c r="C395" s="136"/>
      <c r="D395" s="68" t="s">
        <v>25</v>
      </c>
      <c r="E395" s="583" t="s">
        <v>478</v>
      </c>
      <c r="F395" s="584"/>
      <c r="G395" s="584"/>
      <c r="H395" s="584"/>
      <c r="I395" s="585"/>
      <c r="J395" s="51">
        <f>J386+J391+J392</f>
        <v>88678</v>
      </c>
      <c r="K395" s="85">
        <f>K386+K391+K392</f>
        <v>135500</v>
      </c>
      <c r="L395" s="427">
        <f>L386+L391+L392</f>
        <v>56641</v>
      </c>
      <c r="M395" s="85">
        <f>M386+M391+M392</f>
        <v>237800</v>
      </c>
      <c r="N395" s="178">
        <f>M395/K395*100</f>
        <v>175.49815498154982</v>
      </c>
      <c r="O395" s="168"/>
    </row>
    <row r="396" spans="1:15" s="259" customFormat="1" ht="15.75">
      <c r="A396" s="218"/>
      <c r="B396" s="138"/>
      <c r="C396" s="69"/>
      <c r="D396" s="68" t="s">
        <v>91</v>
      </c>
      <c r="E396" s="583" t="s">
        <v>264</v>
      </c>
      <c r="F396" s="584"/>
      <c r="G396" s="584"/>
      <c r="H396" s="584"/>
      <c r="I396" s="585"/>
      <c r="J396" s="55">
        <f>J397</f>
        <v>0</v>
      </c>
      <c r="K396" s="89">
        <f>K397</f>
        <v>7000</v>
      </c>
      <c r="L396" s="450">
        <f>L397</f>
        <v>0</v>
      </c>
      <c r="M396" s="89">
        <f>M397</f>
        <v>7600</v>
      </c>
      <c r="N396" s="178">
        <f>M396/K396*100</f>
        <v>108.57142857142857</v>
      </c>
      <c r="O396" s="135"/>
    </row>
    <row r="397" spans="1:15" ht="12.75">
      <c r="A397" s="311"/>
      <c r="B397" s="327"/>
      <c r="C397" s="351"/>
      <c r="D397" s="293"/>
      <c r="E397" s="555" t="s">
        <v>265</v>
      </c>
      <c r="F397" s="556"/>
      <c r="G397" s="556"/>
      <c r="H397" s="556"/>
      <c r="I397" s="557"/>
      <c r="J397" s="110">
        <v>0</v>
      </c>
      <c r="K397" s="111">
        <v>7000</v>
      </c>
      <c r="L397" s="437">
        <v>0</v>
      </c>
      <c r="M397" s="111">
        <v>7600</v>
      </c>
      <c r="N397" s="178">
        <f>M397/K397*100</f>
        <v>108.57142857142857</v>
      </c>
      <c r="O397" s="168"/>
    </row>
    <row r="398" spans="1:15" ht="32.25" customHeight="1">
      <c r="A398" s="511"/>
      <c r="B398" s="512"/>
      <c r="C398" s="513"/>
      <c r="D398" s="258"/>
      <c r="E398" s="578" t="s">
        <v>476</v>
      </c>
      <c r="F398" s="579"/>
      <c r="G398" s="579"/>
      <c r="H398" s="579"/>
      <c r="I398" s="580"/>
      <c r="J398" s="52">
        <f>J384+J395+J396</f>
        <v>4185282</v>
      </c>
      <c r="K398" s="107">
        <f>K384+K395+K396</f>
        <v>3882100</v>
      </c>
      <c r="L398" s="436">
        <f>L384+L386+L395+L396</f>
        <v>2567048</v>
      </c>
      <c r="M398" s="107">
        <f>M384+M395+M396</f>
        <v>3593300</v>
      </c>
      <c r="N398" s="178">
        <f>M398/K398*100</f>
        <v>92.5607274413333</v>
      </c>
      <c r="O398" s="168"/>
    </row>
    <row r="399" spans="1:15" ht="15.75">
      <c r="A399" s="226"/>
      <c r="B399" s="180"/>
      <c r="C399" s="181"/>
      <c r="D399" s="83"/>
      <c r="E399" s="628" t="s">
        <v>69</v>
      </c>
      <c r="F399" s="629"/>
      <c r="G399" s="629"/>
      <c r="H399" s="629"/>
      <c r="I399" s="630"/>
      <c r="J399" s="52">
        <f>J146-J398</f>
        <v>342278</v>
      </c>
      <c r="K399" s="88">
        <f>K146-K398</f>
        <v>0</v>
      </c>
      <c r="L399" s="447">
        <f>L146-L398</f>
        <v>-531415</v>
      </c>
      <c r="M399" s="88">
        <f>M146-M398</f>
        <v>0</v>
      </c>
      <c r="N399" s="178"/>
      <c r="O399" s="168"/>
    </row>
    <row r="400" spans="1:15" s="259" customFormat="1" ht="12.75">
      <c r="A400" s="451"/>
      <c r="B400" s="451"/>
      <c r="C400" s="451"/>
      <c r="D400" s="451"/>
      <c r="E400" s="451"/>
      <c r="F400" s="451"/>
      <c r="G400" s="451"/>
      <c r="H400" s="451"/>
      <c r="I400" s="451"/>
      <c r="J400" s="451"/>
      <c r="K400" s="451"/>
      <c r="L400" s="451"/>
      <c r="M400" s="451"/>
      <c r="N400" s="451"/>
      <c r="O400" s="168"/>
    </row>
    <row r="401" spans="1:15" ht="12.75">
      <c r="A401" s="274"/>
      <c r="B401" s="353"/>
      <c r="C401" s="452"/>
      <c r="D401" s="452"/>
      <c r="E401" s="361"/>
      <c r="F401" s="361"/>
      <c r="G401" s="361"/>
      <c r="H401" s="361"/>
      <c r="I401" s="361"/>
      <c r="J401" s="175"/>
      <c r="K401" s="175"/>
      <c r="L401" s="175"/>
      <c r="M401" s="175"/>
      <c r="N401" s="177"/>
      <c r="O401" s="168"/>
    </row>
    <row r="402" spans="1:15" ht="12.75">
      <c r="A402" s="581" t="s">
        <v>403</v>
      </c>
      <c r="B402" s="581"/>
      <c r="C402" s="581"/>
      <c r="D402" s="581"/>
      <c r="E402" s="581"/>
      <c r="F402" s="581"/>
      <c r="G402" s="581"/>
      <c r="H402" s="581"/>
      <c r="I402" s="581"/>
      <c r="J402" s="581"/>
      <c r="K402" s="581"/>
      <c r="L402" s="581"/>
      <c r="M402" s="581"/>
      <c r="N402" s="581"/>
      <c r="O402" s="168"/>
    </row>
    <row r="403" spans="1:15" s="350" customFormat="1" ht="12.75">
      <c r="A403" s="274"/>
      <c r="B403" s="353"/>
      <c r="C403" s="452"/>
      <c r="D403" s="452"/>
      <c r="E403" s="361"/>
      <c r="F403" s="361"/>
      <c r="G403" s="361"/>
      <c r="H403" s="361"/>
      <c r="I403" s="361"/>
      <c r="J403" s="175"/>
      <c r="K403" s="175"/>
      <c r="L403" s="175"/>
      <c r="M403" s="175"/>
      <c r="N403" s="177"/>
      <c r="O403" s="426"/>
    </row>
    <row r="404" spans="1:15" s="350" customFormat="1" ht="12.75">
      <c r="A404" s="274"/>
      <c r="B404" s="353"/>
      <c r="C404" s="452"/>
      <c r="D404" s="452"/>
      <c r="E404" s="361"/>
      <c r="F404" s="361"/>
      <c r="G404" s="361"/>
      <c r="H404" s="361"/>
      <c r="I404" s="361"/>
      <c r="J404" s="175"/>
      <c r="K404" s="175"/>
      <c r="L404" s="175"/>
      <c r="M404" s="175"/>
      <c r="N404" s="177"/>
      <c r="O404" s="426"/>
    </row>
    <row r="405" spans="1:15" s="350" customFormat="1" ht="12.75">
      <c r="A405" s="274"/>
      <c r="B405" s="353"/>
      <c r="C405" s="452"/>
      <c r="D405" s="452"/>
      <c r="E405" s="361"/>
      <c r="F405" s="361"/>
      <c r="G405" s="361"/>
      <c r="H405" s="361"/>
      <c r="I405" s="361"/>
      <c r="J405" s="175"/>
      <c r="K405" s="175"/>
      <c r="L405" s="175"/>
      <c r="M405" s="175"/>
      <c r="N405" s="177"/>
      <c r="O405" s="426"/>
    </row>
    <row r="406" spans="1:15" s="350" customFormat="1" ht="12.75">
      <c r="A406" s="274"/>
      <c r="B406" s="353"/>
      <c r="C406" s="452"/>
      <c r="D406" s="452"/>
      <c r="E406" s="361"/>
      <c r="F406" s="361"/>
      <c r="G406" s="361"/>
      <c r="H406" s="361"/>
      <c r="I406" s="361"/>
      <c r="J406" s="175"/>
      <c r="K406" s="175"/>
      <c r="L406" s="175"/>
      <c r="M406" s="175"/>
      <c r="N406" s="177"/>
      <c r="O406" s="426"/>
    </row>
    <row r="407" spans="1:15" s="350" customFormat="1" ht="12.75">
      <c r="A407" s="274"/>
      <c r="B407" s="353"/>
      <c r="C407" s="452"/>
      <c r="D407" s="452"/>
      <c r="E407" s="361"/>
      <c r="F407" s="361"/>
      <c r="G407" s="361"/>
      <c r="H407" s="361"/>
      <c r="I407" s="361"/>
      <c r="J407" s="175"/>
      <c r="K407" s="175"/>
      <c r="L407" s="175"/>
      <c r="M407" s="175"/>
      <c r="N407" s="177"/>
      <c r="O407" s="426"/>
    </row>
    <row r="408" spans="1:15" s="350" customFormat="1" ht="12.75">
      <c r="A408" s="274"/>
      <c r="B408" s="353"/>
      <c r="C408" s="452"/>
      <c r="D408" s="452"/>
      <c r="E408" s="361"/>
      <c r="F408" s="361"/>
      <c r="G408" s="361"/>
      <c r="H408" s="361"/>
      <c r="I408" s="361"/>
      <c r="J408" s="175"/>
      <c r="K408" s="175"/>
      <c r="L408" s="175"/>
      <c r="M408" s="175"/>
      <c r="N408" s="177"/>
      <c r="O408" s="426"/>
    </row>
    <row r="409" spans="1:15" s="350" customFormat="1" ht="12.75">
      <c r="A409" s="274"/>
      <c r="B409" s="353"/>
      <c r="C409" s="452"/>
      <c r="D409" s="452"/>
      <c r="E409" s="361"/>
      <c r="F409" s="361"/>
      <c r="G409" s="361"/>
      <c r="H409" s="361"/>
      <c r="I409" s="361"/>
      <c r="J409" s="175"/>
      <c r="K409" s="175"/>
      <c r="L409" s="175"/>
      <c r="M409" s="175"/>
      <c r="N409" s="177"/>
      <c r="O409" s="426"/>
    </row>
    <row r="410" spans="1:15" s="350" customFormat="1" ht="12.75">
      <c r="A410" s="274"/>
      <c r="B410" s="353"/>
      <c r="C410" s="452"/>
      <c r="D410" s="452"/>
      <c r="E410" s="361"/>
      <c r="F410" s="361"/>
      <c r="G410" s="361"/>
      <c r="H410" s="361"/>
      <c r="I410" s="361"/>
      <c r="J410" s="175"/>
      <c r="K410" s="175"/>
      <c r="L410" s="175"/>
      <c r="M410" s="175"/>
      <c r="N410" s="177"/>
      <c r="O410" s="426"/>
    </row>
    <row r="411" spans="1:15" s="350" customFormat="1" ht="12.75">
      <c r="A411" s="274"/>
      <c r="B411" s="353"/>
      <c r="C411" s="452"/>
      <c r="D411" s="452"/>
      <c r="E411" s="361"/>
      <c r="F411" s="361"/>
      <c r="G411" s="361"/>
      <c r="H411" s="361"/>
      <c r="I411" s="361"/>
      <c r="J411" s="175"/>
      <c r="K411" s="175"/>
      <c r="L411" s="175"/>
      <c r="M411" s="175"/>
      <c r="N411" s="177"/>
      <c r="O411" s="426"/>
    </row>
    <row r="412" spans="1:15" s="350" customFormat="1" ht="12.75">
      <c r="A412" s="274"/>
      <c r="B412" s="353"/>
      <c r="C412" s="452"/>
      <c r="D412" s="452"/>
      <c r="E412" s="361"/>
      <c r="F412" s="361"/>
      <c r="G412" s="361"/>
      <c r="H412" s="361"/>
      <c r="I412" s="361"/>
      <c r="J412" s="175"/>
      <c r="K412" s="175"/>
      <c r="L412" s="175"/>
      <c r="M412" s="175"/>
      <c r="N412" s="177"/>
      <c r="O412" s="426"/>
    </row>
    <row r="413" spans="1:15" s="350" customFormat="1" ht="12.75">
      <c r="A413" s="274"/>
      <c r="B413" s="353"/>
      <c r="C413" s="452"/>
      <c r="D413" s="452"/>
      <c r="E413" s="361"/>
      <c r="F413" s="361"/>
      <c r="G413" s="361"/>
      <c r="H413" s="361"/>
      <c r="I413" s="361"/>
      <c r="J413" s="175"/>
      <c r="K413" s="175"/>
      <c r="L413" s="175"/>
      <c r="M413" s="175"/>
      <c r="N413" s="177"/>
      <c r="O413" s="426"/>
    </row>
    <row r="414" spans="1:15" s="350" customFormat="1" ht="12.75">
      <c r="A414" s="274"/>
      <c r="B414" s="353"/>
      <c r="C414" s="452"/>
      <c r="D414" s="452"/>
      <c r="E414" s="361"/>
      <c r="F414" s="361"/>
      <c r="G414" s="361"/>
      <c r="H414" s="361"/>
      <c r="I414" s="361"/>
      <c r="J414" s="175"/>
      <c r="K414" s="175"/>
      <c r="L414" s="175"/>
      <c r="M414" s="175"/>
      <c r="N414" s="177"/>
      <c r="O414" s="426"/>
    </row>
    <row r="415" spans="1:15" s="350" customFormat="1" ht="12.75">
      <c r="A415" s="274"/>
      <c r="B415" s="353"/>
      <c r="C415" s="452"/>
      <c r="D415" s="452"/>
      <c r="E415" s="361"/>
      <c r="F415" s="361"/>
      <c r="G415" s="361"/>
      <c r="H415" s="361"/>
      <c r="I415" s="361"/>
      <c r="J415" s="175"/>
      <c r="K415" s="175"/>
      <c r="L415" s="175"/>
      <c r="M415" s="175"/>
      <c r="N415" s="177"/>
      <c r="O415" s="426"/>
    </row>
    <row r="416" spans="1:15" s="350" customFormat="1" ht="12.75">
      <c r="A416" s="274"/>
      <c r="B416" s="353"/>
      <c r="C416" s="452"/>
      <c r="D416" s="452"/>
      <c r="E416" s="361"/>
      <c r="F416" s="361"/>
      <c r="G416" s="361"/>
      <c r="H416" s="361"/>
      <c r="I416" s="361"/>
      <c r="J416" s="175"/>
      <c r="K416" s="175"/>
      <c r="L416" s="175"/>
      <c r="M416" s="175"/>
      <c r="N416" s="177"/>
      <c r="O416" s="426"/>
    </row>
    <row r="417" spans="1:15" s="350" customFormat="1" ht="12.75">
      <c r="A417" s="274"/>
      <c r="B417" s="353"/>
      <c r="C417" s="452"/>
      <c r="D417" s="452"/>
      <c r="E417" s="361"/>
      <c r="F417" s="361"/>
      <c r="G417" s="361"/>
      <c r="H417" s="361"/>
      <c r="I417" s="361"/>
      <c r="J417" s="175"/>
      <c r="K417" s="175"/>
      <c r="L417" s="175"/>
      <c r="M417" s="175"/>
      <c r="N417" s="177"/>
      <c r="O417" s="426"/>
    </row>
    <row r="418" spans="1:15" s="350" customFormat="1" ht="12.75">
      <c r="A418" s="274"/>
      <c r="B418" s="353"/>
      <c r="C418" s="452"/>
      <c r="D418" s="452"/>
      <c r="E418" s="361"/>
      <c r="F418" s="361"/>
      <c r="G418" s="361"/>
      <c r="H418" s="361"/>
      <c r="I418" s="361"/>
      <c r="J418" s="175"/>
      <c r="K418" s="175"/>
      <c r="L418" s="175"/>
      <c r="M418" s="175"/>
      <c r="N418" s="177"/>
      <c r="O418" s="426"/>
    </row>
    <row r="419" spans="1:15" s="350" customFormat="1" ht="12.75">
      <c r="A419" s="274"/>
      <c r="B419" s="353"/>
      <c r="C419" s="452"/>
      <c r="D419" s="452"/>
      <c r="E419" s="361"/>
      <c r="F419" s="361"/>
      <c r="G419" s="361"/>
      <c r="H419" s="361"/>
      <c r="I419" s="361"/>
      <c r="J419" s="175"/>
      <c r="K419" s="175"/>
      <c r="L419" s="175"/>
      <c r="M419" s="175"/>
      <c r="N419" s="177"/>
      <c r="O419" s="426"/>
    </row>
    <row r="420" spans="1:15" s="350" customFormat="1" ht="12.75">
      <c r="A420" s="274"/>
      <c r="B420" s="353"/>
      <c r="C420" s="452"/>
      <c r="D420" s="452"/>
      <c r="E420" s="361"/>
      <c r="F420" s="361"/>
      <c r="G420" s="361"/>
      <c r="H420" s="361"/>
      <c r="I420" s="361"/>
      <c r="J420" s="175"/>
      <c r="K420" s="175"/>
      <c r="L420" s="175"/>
      <c r="M420" s="175"/>
      <c r="N420" s="177"/>
      <c r="O420" s="426"/>
    </row>
    <row r="421" spans="1:15" s="350" customFormat="1" ht="12.75">
      <c r="A421" s="274"/>
      <c r="B421" s="353"/>
      <c r="C421" s="452"/>
      <c r="D421" s="452"/>
      <c r="E421" s="361"/>
      <c r="F421" s="361"/>
      <c r="G421" s="361"/>
      <c r="H421" s="361"/>
      <c r="I421" s="361"/>
      <c r="J421" s="175"/>
      <c r="K421" s="175"/>
      <c r="L421" s="175"/>
      <c r="M421" s="175"/>
      <c r="N421" s="177"/>
      <c r="O421" s="426"/>
    </row>
    <row r="422" spans="1:15" s="350" customFormat="1" ht="12.75">
      <c r="A422" s="274"/>
      <c r="B422" s="353"/>
      <c r="C422" s="452"/>
      <c r="D422" s="452"/>
      <c r="E422" s="361"/>
      <c r="F422" s="361"/>
      <c r="G422" s="361"/>
      <c r="H422" s="361"/>
      <c r="I422" s="361"/>
      <c r="J422" s="175"/>
      <c r="K422" s="175"/>
      <c r="L422" s="175"/>
      <c r="M422" s="175"/>
      <c r="N422" s="177"/>
      <c r="O422" s="426"/>
    </row>
    <row r="423" spans="1:15" s="350" customFormat="1" ht="12.75">
      <c r="A423" s="274"/>
      <c r="B423" s="353"/>
      <c r="C423" s="452"/>
      <c r="D423" s="452"/>
      <c r="E423" s="361"/>
      <c r="F423" s="361"/>
      <c r="G423" s="361"/>
      <c r="H423" s="361"/>
      <c r="I423" s="361"/>
      <c r="J423" s="175"/>
      <c r="K423" s="175"/>
      <c r="L423" s="175"/>
      <c r="M423" s="175"/>
      <c r="N423" s="177"/>
      <c r="O423" s="426"/>
    </row>
    <row r="424" spans="1:15" s="350" customFormat="1" ht="12.75">
      <c r="A424" s="375"/>
      <c r="B424" s="375"/>
      <c r="C424" s="375"/>
      <c r="D424" s="375"/>
      <c r="E424" s="375"/>
      <c r="F424" s="375"/>
      <c r="G424" s="375"/>
      <c r="H424" s="375"/>
      <c r="I424" s="375"/>
      <c r="J424" s="375"/>
      <c r="K424" s="418"/>
      <c r="L424" s="375"/>
      <c r="M424" s="375"/>
      <c r="N424" s="375"/>
      <c r="O424" s="426"/>
    </row>
    <row r="425" spans="1:15" s="259" customFormat="1" ht="12.75">
      <c r="A425"/>
      <c r="B425"/>
      <c r="C425"/>
      <c r="D425"/>
      <c r="E425"/>
      <c r="F425"/>
      <c r="G425"/>
      <c r="H425"/>
      <c r="I425"/>
      <c r="J425" s="3"/>
      <c r="K425" s="3"/>
      <c r="L425"/>
      <c r="M425"/>
      <c r="N425"/>
      <c r="O425" s="168"/>
    </row>
    <row r="426" ht="12.75">
      <c r="O426" s="168"/>
    </row>
    <row r="427" spans="1:15" s="23" customFormat="1" ht="28.5" customHeight="1">
      <c r="A427"/>
      <c r="B427"/>
      <c r="C427"/>
      <c r="D427"/>
      <c r="E427"/>
      <c r="F427"/>
      <c r="G427"/>
      <c r="H427"/>
      <c r="I427"/>
      <c r="J427" s="3"/>
      <c r="K427" s="3"/>
      <c r="L427"/>
      <c r="M427"/>
      <c r="N427"/>
      <c r="O427" s="168"/>
    </row>
    <row r="433" spans="1:14" ht="14.25">
      <c r="A433" s="571"/>
      <c r="B433" s="571"/>
      <c r="C433" s="571"/>
      <c r="D433" s="571"/>
      <c r="E433" s="571"/>
      <c r="F433" s="571"/>
      <c r="G433" s="571"/>
      <c r="H433" s="571"/>
      <c r="I433" s="571"/>
      <c r="J433" s="571"/>
      <c r="K433" s="571"/>
      <c r="L433" s="571"/>
      <c r="M433" s="571"/>
      <c r="N433" s="571"/>
    </row>
    <row r="437" spans="1:15" s="4" customFormat="1" ht="14.25" customHeight="1">
      <c r="A437"/>
      <c r="B437"/>
      <c r="C437"/>
      <c r="D437"/>
      <c r="E437"/>
      <c r="F437"/>
      <c r="G437"/>
      <c r="H437"/>
      <c r="I437"/>
      <c r="J437" s="3"/>
      <c r="K437" s="3"/>
      <c r="L437"/>
      <c r="M437"/>
      <c r="N437"/>
      <c r="O437"/>
    </row>
  </sheetData>
  <sheetProtection password="CC39" sheet="1"/>
  <mergeCells count="379">
    <mergeCell ref="E265:I265"/>
    <mergeCell ref="E311:I311"/>
    <mergeCell ref="L8:M8"/>
    <mergeCell ref="E398:I398"/>
    <mergeCell ref="A172:N172"/>
    <mergeCell ref="E394:I394"/>
    <mergeCell ref="E323:I323"/>
    <mergeCell ref="E324:I324"/>
    <mergeCell ref="E236:I236"/>
    <mergeCell ref="E268:I268"/>
    <mergeCell ref="E377:I377"/>
    <mergeCell ref="E359:I359"/>
    <mergeCell ref="E307:I307"/>
    <mergeCell ref="E306:I306"/>
    <mergeCell ref="E305:I305"/>
    <mergeCell ref="E283:I283"/>
    <mergeCell ref="E302:I302"/>
    <mergeCell ref="E342:I342"/>
    <mergeCell ref="E318:I318"/>
    <mergeCell ref="A327:N327"/>
    <mergeCell ref="E312:I312"/>
    <mergeCell ref="E350:I350"/>
    <mergeCell ref="E325:I325"/>
    <mergeCell ref="E355:I355"/>
    <mergeCell ref="E369:I369"/>
    <mergeCell ref="E286:I286"/>
    <mergeCell ref="E287:I287"/>
    <mergeCell ref="E317:I317"/>
    <mergeCell ref="E354:I354"/>
    <mergeCell ref="E319:I319"/>
    <mergeCell ref="E353:I353"/>
    <mergeCell ref="E386:I386"/>
    <mergeCell ref="E393:I393"/>
    <mergeCell ref="E387:I387"/>
    <mergeCell ref="E388:I388"/>
    <mergeCell ref="E389:I389"/>
    <mergeCell ref="E390:I390"/>
    <mergeCell ref="E391:I391"/>
    <mergeCell ref="E392:I392"/>
    <mergeCell ref="E381:I381"/>
    <mergeCell ref="J36:J37"/>
    <mergeCell ref="E39:I39"/>
    <mergeCell ref="E46:I46"/>
    <mergeCell ref="E44:I44"/>
    <mergeCell ref="C28:M28"/>
    <mergeCell ref="K36:K37"/>
    <mergeCell ref="E43:I43"/>
    <mergeCell ref="E41:I41"/>
    <mergeCell ref="E45:I45"/>
    <mergeCell ref="E256:I256"/>
    <mergeCell ref="A250:N250"/>
    <mergeCell ref="L19:M19"/>
    <mergeCell ref="L20:M20"/>
    <mergeCell ref="E40:I40"/>
    <mergeCell ref="L22:M22"/>
    <mergeCell ref="L23:M23"/>
    <mergeCell ref="H22:K22"/>
    <mergeCell ref="H23:K23"/>
    <mergeCell ref="M36:M37"/>
    <mergeCell ref="E336:I336"/>
    <mergeCell ref="E329:I329"/>
    <mergeCell ref="E345:I345"/>
    <mergeCell ref="E314:I314"/>
    <mergeCell ref="E348:I348"/>
    <mergeCell ref="E346:I346"/>
    <mergeCell ref="E335:I335"/>
    <mergeCell ref="E322:I322"/>
    <mergeCell ref="E347:I347"/>
    <mergeCell ref="E320:I320"/>
    <mergeCell ref="E72:I72"/>
    <mergeCell ref="E73:I73"/>
    <mergeCell ref="E244:I244"/>
    <mergeCell ref="E215:I215"/>
    <mergeCell ref="E228:I228"/>
    <mergeCell ref="E235:I235"/>
    <mergeCell ref="E201:I201"/>
    <mergeCell ref="E143:I143"/>
    <mergeCell ref="E144:I144"/>
    <mergeCell ref="E211:I211"/>
    <mergeCell ref="E371:I371"/>
    <mergeCell ref="E272:I272"/>
    <mergeCell ref="E334:I334"/>
    <mergeCell ref="E339:I339"/>
    <mergeCell ref="E321:I321"/>
    <mergeCell ref="E333:I333"/>
    <mergeCell ref="E313:I313"/>
    <mergeCell ref="E316:I316"/>
    <mergeCell ref="E285:I285"/>
    <mergeCell ref="E297:I297"/>
    <mergeCell ref="E341:I341"/>
    <mergeCell ref="E382:I382"/>
    <mergeCell ref="E366:I366"/>
    <mergeCell ref="A365:N365"/>
    <mergeCell ref="E367:I367"/>
    <mergeCell ref="E375:I375"/>
    <mergeCell ref="E380:I380"/>
    <mergeCell ref="E376:I376"/>
    <mergeCell ref="E374:I374"/>
    <mergeCell ref="E368:I368"/>
    <mergeCell ref="E55:I55"/>
    <mergeCell ref="A402:N402"/>
    <mergeCell ref="E378:I378"/>
    <mergeCell ref="E212:I212"/>
    <mergeCell ref="E203:I203"/>
    <mergeCell ref="E223:I223"/>
    <mergeCell ref="E258:I258"/>
    <mergeCell ref="E349:I349"/>
    <mergeCell ref="E337:I337"/>
    <mergeCell ref="E373:I373"/>
    <mergeCell ref="E59:I59"/>
    <mergeCell ref="E58:I58"/>
    <mergeCell ref="E105:I105"/>
    <mergeCell ref="E66:I66"/>
    <mergeCell ref="E80:I80"/>
    <mergeCell ref="E84:I84"/>
    <mergeCell ref="E64:I64"/>
    <mergeCell ref="E65:I65"/>
    <mergeCell ref="E91:I91"/>
    <mergeCell ref="E69:I69"/>
    <mergeCell ref="E47:I47"/>
    <mergeCell ref="E48:I48"/>
    <mergeCell ref="E57:I57"/>
    <mergeCell ref="E53:I53"/>
    <mergeCell ref="E52:I52"/>
    <mergeCell ref="E85:I85"/>
    <mergeCell ref="A68:N68"/>
    <mergeCell ref="E54:I54"/>
    <mergeCell ref="E56:I56"/>
    <mergeCell ref="E51:I51"/>
    <mergeCell ref="E275:I275"/>
    <mergeCell ref="E187:I187"/>
    <mergeCell ref="E124:I124"/>
    <mergeCell ref="E234:I234"/>
    <mergeCell ref="E233:I233"/>
    <mergeCell ref="E196:I196"/>
    <mergeCell ref="E127:I127"/>
    <mergeCell ref="E129:I129"/>
    <mergeCell ref="E273:I273"/>
    <mergeCell ref="E269:I269"/>
    <mergeCell ref="E245:I245"/>
    <mergeCell ref="E253:I253"/>
    <mergeCell ref="E111:I111"/>
    <mergeCell ref="E109:I109"/>
    <mergeCell ref="E122:I122"/>
    <mergeCell ref="E123:I123"/>
    <mergeCell ref="E112:I112"/>
    <mergeCell ref="E239:I239"/>
    <mergeCell ref="E205:I205"/>
    <mergeCell ref="E184:I184"/>
    <mergeCell ref="E108:I108"/>
    <mergeCell ref="E181:I181"/>
    <mergeCell ref="E219:I219"/>
    <mergeCell ref="E252:I252"/>
    <mergeCell ref="E264:I264"/>
    <mergeCell ref="E226:I226"/>
    <mergeCell ref="E263:I263"/>
    <mergeCell ref="E210:I210"/>
    <mergeCell ref="E216:I216"/>
    <mergeCell ref="E183:I183"/>
    <mergeCell ref="E62:I62"/>
    <mergeCell ref="E74:I74"/>
    <mergeCell ref="E395:I395"/>
    <mergeCell ref="E396:I396"/>
    <mergeCell ref="E384:I384"/>
    <mergeCell ref="E379:I379"/>
    <mergeCell ref="E383:I383"/>
    <mergeCell ref="E145:I145"/>
    <mergeCell ref="E146:I146"/>
    <mergeCell ref="E206:I206"/>
    <mergeCell ref="E315:I315"/>
    <mergeCell ref="E356:I356"/>
    <mergeCell ref="E352:I352"/>
    <mergeCell ref="E360:I360"/>
    <mergeCell ref="E139:I139"/>
    <mergeCell ref="E338:I338"/>
    <mergeCell ref="E330:I330"/>
    <mergeCell ref="E351:I351"/>
    <mergeCell ref="E186:I186"/>
    <mergeCell ref="E178:I178"/>
    <mergeCell ref="E370:I370"/>
    <mergeCell ref="E232:I232"/>
    <mergeCell ref="E176:I176"/>
    <mergeCell ref="C174:C175"/>
    <mergeCell ref="A137:N137"/>
    <mergeCell ref="E128:I128"/>
    <mergeCell ref="E130:I130"/>
    <mergeCell ref="A171:N171"/>
    <mergeCell ref="M174:M175"/>
    <mergeCell ref="K174:K175"/>
    <mergeCell ref="J174:J175"/>
    <mergeCell ref="A174:A175"/>
    <mergeCell ref="C6:N6"/>
    <mergeCell ref="D9:M10"/>
    <mergeCell ref="D11:M11"/>
    <mergeCell ref="A35:C35"/>
    <mergeCell ref="B36:B37"/>
    <mergeCell ref="L18:M18"/>
    <mergeCell ref="D13:M13"/>
    <mergeCell ref="L24:M24"/>
    <mergeCell ref="A36:A37"/>
    <mergeCell ref="C14:M14"/>
    <mergeCell ref="M1:N1"/>
    <mergeCell ref="D1:I1"/>
    <mergeCell ref="D2:I2"/>
    <mergeCell ref="D3:I3"/>
    <mergeCell ref="D4:I4"/>
    <mergeCell ref="D5:I5"/>
    <mergeCell ref="L15:M16"/>
    <mergeCell ref="L17:M17"/>
    <mergeCell ref="C15:G16"/>
    <mergeCell ref="H19:K19"/>
    <mergeCell ref="H20:K20"/>
    <mergeCell ref="C36:C37"/>
    <mergeCell ref="C17:G17"/>
    <mergeCell ref="D26:M26"/>
    <mergeCell ref="D36:D37"/>
    <mergeCell ref="L36:L37"/>
    <mergeCell ref="L21:M21"/>
    <mergeCell ref="E36:I37"/>
    <mergeCell ref="D174:D175"/>
    <mergeCell ref="E119:I119"/>
    <mergeCell ref="E141:I141"/>
    <mergeCell ref="E138:I138"/>
    <mergeCell ref="E38:I38"/>
    <mergeCell ref="E78:I78"/>
    <mergeCell ref="E90:I90"/>
    <mergeCell ref="E60:I60"/>
    <mergeCell ref="E110:I110"/>
    <mergeCell ref="E94:I94"/>
    <mergeCell ref="E399:I399"/>
    <mergeCell ref="E332:I332"/>
    <mergeCell ref="E331:I331"/>
    <mergeCell ref="E372:I372"/>
    <mergeCell ref="E344:I344"/>
    <mergeCell ref="E260:I260"/>
    <mergeCell ref="E296:I296"/>
    <mergeCell ref="E340:I340"/>
    <mergeCell ref="E274:I274"/>
    <mergeCell ref="E276:I276"/>
    <mergeCell ref="E61:I61"/>
    <mergeCell ref="E71:I71"/>
    <mergeCell ref="E79:I79"/>
    <mergeCell ref="E86:I86"/>
    <mergeCell ref="E70:I70"/>
    <mergeCell ref="E180:I180"/>
    <mergeCell ref="E104:I104"/>
    <mergeCell ref="E96:I96"/>
    <mergeCell ref="E101:I101"/>
    <mergeCell ref="A99:N99"/>
    <mergeCell ref="E87:I87"/>
    <mergeCell ref="N174:N175"/>
    <mergeCell ref="E142:I142"/>
    <mergeCell ref="L174:L175"/>
    <mergeCell ref="E120:I120"/>
    <mergeCell ref="E114:I114"/>
    <mergeCell ref="E95:I95"/>
    <mergeCell ref="E118:I118"/>
    <mergeCell ref="E117:I117"/>
    <mergeCell ref="E174:I175"/>
    <mergeCell ref="B174:B175"/>
    <mergeCell ref="E89:I89"/>
    <mergeCell ref="E100:I100"/>
    <mergeCell ref="E106:I106"/>
    <mergeCell ref="E126:I126"/>
    <mergeCell ref="E140:I140"/>
    <mergeCell ref="E116:I116"/>
    <mergeCell ref="E113:I113"/>
    <mergeCell ref="E131:I131"/>
    <mergeCell ref="E115:I115"/>
    <mergeCell ref="E125:I125"/>
    <mergeCell ref="E177:I177"/>
    <mergeCell ref="E179:I179"/>
    <mergeCell ref="E199:I199"/>
    <mergeCell ref="E198:I198"/>
    <mergeCell ref="E202:I202"/>
    <mergeCell ref="E189:I189"/>
    <mergeCell ref="E190:I190"/>
    <mergeCell ref="E194:I194"/>
    <mergeCell ref="E197:I197"/>
    <mergeCell ref="E200:I200"/>
    <mergeCell ref="A209:N209"/>
    <mergeCell ref="E224:I224"/>
    <mergeCell ref="E204:I204"/>
    <mergeCell ref="E185:I185"/>
    <mergeCell ref="E214:I214"/>
    <mergeCell ref="E195:I195"/>
    <mergeCell ref="E193:I193"/>
    <mergeCell ref="E218:I218"/>
    <mergeCell ref="E217:I217"/>
    <mergeCell ref="E188:I188"/>
    <mergeCell ref="E182:I182"/>
    <mergeCell ref="E278:I278"/>
    <mergeCell ref="E279:I279"/>
    <mergeCell ref="E257:I257"/>
    <mergeCell ref="E267:I267"/>
    <mergeCell ref="E277:I277"/>
    <mergeCell ref="E259:I259"/>
    <mergeCell ref="E262:I262"/>
    <mergeCell ref="E271:I271"/>
    <mergeCell ref="E270:I270"/>
    <mergeCell ref="E227:I227"/>
    <mergeCell ref="E221:I221"/>
    <mergeCell ref="E240:I240"/>
    <mergeCell ref="E241:I241"/>
    <mergeCell ref="E220:I220"/>
    <mergeCell ref="E225:I225"/>
    <mergeCell ref="E238:I238"/>
    <mergeCell ref="E237:I237"/>
    <mergeCell ref="E261:I261"/>
    <mergeCell ref="H15:K16"/>
    <mergeCell ref="H17:K17"/>
    <mergeCell ref="H18:K18"/>
    <mergeCell ref="H21:K21"/>
    <mergeCell ref="H24:K24"/>
    <mergeCell ref="E266:I266"/>
    <mergeCell ref="E50:I50"/>
    <mergeCell ref="E242:I242"/>
    <mergeCell ref="E213:I213"/>
    <mergeCell ref="E231:I231"/>
    <mergeCell ref="E310:I310"/>
    <mergeCell ref="E301:I301"/>
    <mergeCell ref="E292:I292"/>
    <mergeCell ref="E294:I294"/>
    <mergeCell ref="E308:I308"/>
    <mergeCell ref="E288:I288"/>
    <mergeCell ref="E300:I300"/>
    <mergeCell ref="E295:I295"/>
    <mergeCell ref="E304:I304"/>
    <mergeCell ref="E298:I298"/>
    <mergeCell ref="E281:I281"/>
    <mergeCell ref="E293:I293"/>
    <mergeCell ref="E251:I251"/>
    <mergeCell ref="E229:I229"/>
    <mergeCell ref="E243:I243"/>
    <mergeCell ref="E280:I280"/>
    <mergeCell ref="E284:I284"/>
    <mergeCell ref="E291:I291"/>
    <mergeCell ref="E255:I255"/>
    <mergeCell ref="E282:I282"/>
    <mergeCell ref="E361:I361"/>
    <mergeCell ref="E82:I82"/>
    <mergeCell ref="E75:I75"/>
    <mergeCell ref="E102:I102"/>
    <mergeCell ref="E93:I93"/>
    <mergeCell ref="E107:I107"/>
    <mergeCell ref="E230:I230"/>
    <mergeCell ref="E222:I222"/>
    <mergeCell ref="E191:I191"/>
    <mergeCell ref="E192:I192"/>
    <mergeCell ref="A433:N433"/>
    <mergeCell ref="E385:I385"/>
    <mergeCell ref="E343:I343"/>
    <mergeCell ref="E358:I358"/>
    <mergeCell ref="E397:I397"/>
    <mergeCell ref="A290:N290"/>
    <mergeCell ref="E328:I328"/>
    <mergeCell ref="E303:I303"/>
    <mergeCell ref="E309:I309"/>
    <mergeCell ref="E299:I299"/>
    <mergeCell ref="E49:I49"/>
    <mergeCell ref="E103:I103"/>
    <mergeCell ref="E77:I77"/>
    <mergeCell ref="E81:I81"/>
    <mergeCell ref="E63:I63"/>
    <mergeCell ref="E76:I76"/>
    <mergeCell ref="E92:I92"/>
    <mergeCell ref="E97:I97"/>
    <mergeCell ref="E88:I88"/>
    <mergeCell ref="E83:I83"/>
    <mergeCell ref="O348:S348"/>
    <mergeCell ref="O349:S349"/>
    <mergeCell ref="O362:S362"/>
    <mergeCell ref="O367:R367"/>
    <mergeCell ref="C7:D7"/>
    <mergeCell ref="E121:I121"/>
    <mergeCell ref="E357:I357"/>
    <mergeCell ref="E254:I254"/>
    <mergeCell ref="N36:N37"/>
    <mergeCell ref="E42:I4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2"/>
  <sheetViews>
    <sheetView tabSelected="1" zoomScale="94" zoomScaleNormal="94" zoomScalePageLayoutView="0" workbookViewId="0" topLeftCell="A1">
      <selection activeCell="P11" sqref="P11"/>
    </sheetView>
  </sheetViews>
  <sheetFormatPr defaultColWidth="9.140625" defaultRowHeight="12.75"/>
  <cols>
    <col min="1" max="1" width="7.8515625" style="0" customWidth="1"/>
    <col min="2" max="2" width="11.28125" style="0" customWidth="1"/>
    <col min="3" max="3" width="11.421875" style="0" customWidth="1"/>
    <col min="4" max="4" width="10.00390625" style="0" customWidth="1"/>
    <col min="9" max="9" width="19.421875" style="0" customWidth="1"/>
    <col min="10" max="10" width="13.7109375" style="0" customWidth="1"/>
    <col min="11" max="11" width="15.7109375" style="0" customWidth="1"/>
    <col min="12" max="12" width="15.421875" style="0" customWidth="1"/>
    <col min="13" max="13" width="14.57421875" style="0" customWidth="1"/>
    <col min="14" max="14" width="8.28125" style="0" customWidth="1"/>
  </cols>
  <sheetData>
    <row r="1" spans="4:14" ht="12.75">
      <c r="D1" s="654" t="s">
        <v>47</v>
      </c>
      <c r="E1" s="654"/>
      <c r="F1" s="654"/>
      <c r="G1" s="654"/>
      <c r="H1" s="654"/>
      <c r="I1" s="654"/>
      <c r="J1" s="36"/>
      <c r="K1" s="36"/>
      <c r="M1" s="653"/>
      <c r="N1" s="653"/>
    </row>
    <row r="2" spans="4:11" ht="12.75">
      <c r="D2" s="654" t="s">
        <v>48</v>
      </c>
      <c r="E2" s="654"/>
      <c r="F2" s="654"/>
      <c r="G2" s="654"/>
      <c r="H2" s="654"/>
      <c r="I2" s="654"/>
      <c r="J2" s="36"/>
      <c r="K2" s="36"/>
    </row>
    <row r="3" spans="4:11" ht="12.75">
      <c r="D3" s="654" t="s">
        <v>49</v>
      </c>
      <c r="E3" s="654"/>
      <c r="F3" s="654"/>
      <c r="G3" s="654"/>
      <c r="H3" s="654"/>
      <c r="I3" s="654"/>
      <c r="J3" s="36"/>
      <c r="K3" s="36"/>
    </row>
    <row r="4" spans="4:11" ht="13.5" thickBot="1">
      <c r="D4" s="655" t="s">
        <v>35</v>
      </c>
      <c r="E4" s="655"/>
      <c r="F4" s="655"/>
      <c r="G4" s="655"/>
      <c r="H4" s="655"/>
      <c r="I4" s="655"/>
      <c r="J4" s="36"/>
      <c r="K4" s="36"/>
    </row>
    <row r="5" spans="4:11" ht="12.75">
      <c r="D5" s="654" t="s">
        <v>55</v>
      </c>
      <c r="E5" s="654"/>
      <c r="F5" s="654"/>
      <c r="G5" s="654"/>
      <c r="H5" s="654"/>
      <c r="I5" s="654"/>
      <c r="J5" s="36"/>
      <c r="K5" s="36"/>
    </row>
    <row r="6" spans="3:14" ht="61.5" customHeight="1">
      <c r="C6" s="658" t="s">
        <v>540</v>
      </c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</row>
    <row r="7" spans="3:14" ht="15.75">
      <c r="C7" s="552" t="s">
        <v>539</v>
      </c>
      <c r="D7" s="552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3" ht="15.75">
      <c r="C8" s="80" t="s">
        <v>541</v>
      </c>
      <c r="D8" s="63"/>
      <c r="E8" s="63"/>
      <c r="F8" s="63"/>
      <c r="G8" s="63"/>
      <c r="H8" s="63"/>
      <c r="I8" s="63"/>
      <c r="J8" s="63"/>
      <c r="K8" s="63"/>
      <c r="L8" s="707" t="s">
        <v>492</v>
      </c>
      <c r="M8" s="707"/>
    </row>
    <row r="9" spans="4:13" ht="12.75">
      <c r="D9" s="660" t="s">
        <v>406</v>
      </c>
      <c r="E9" s="661"/>
      <c r="F9" s="661"/>
      <c r="G9" s="661"/>
      <c r="H9" s="661"/>
      <c r="I9" s="662"/>
      <c r="J9" s="662"/>
      <c r="K9" s="662"/>
      <c r="L9" s="662"/>
      <c r="M9" s="662"/>
    </row>
    <row r="10" spans="4:13" ht="12.75">
      <c r="D10" s="662"/>
      <c r="E10" s="662"/>
      <c r="F10" s="662"/>
      <c r="G10" s="662"/>
      <c r="H10" s="662"/>
      <c r="I10" s="662"/>
      <c r="J10" s="662"/>
      <c r="K10" s="662"/>
      <c r="L10" s="662"/>
      <c r="M10" s="662"/>
    </row>
    <row r="11" spans="4:13" ht="25.5">
      <c r="D11" s="663" t="s">
        <v>501</v>
      </c>
      <c r="E11" s="663"/>
      <c r="F11" s="663"/>
      <c r="G11" s="663"/>
      <c r="H11" s="663"/>
      <c r="I11" s="663"/>
      <c r="J11" s="663"/>
      <c r="K11" s="663"/>
      <c r="L11" s="663"/>
      <c r="M11" s="663"/>
    </row>
    <row r="12" spans="4:13" ht="25.5">
      <c r="D12" s="504" t="s">
        <v>2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1"/>
      <c r="B13" s="1"/>
      <c r="C13" s="1"/>
      <c r="D13" s="647" t="s">
        <v>77</v>
      </c>
      <c r="E13" s="647"/>
      <c r="F13" s="647"/>
      <c r="G13" s="647"/>
      <c r="H13" s="647"/>
      <c r="I13" s="647"/>
      <c r="J13" s="647"/>
      <c r="K13" s="647"/>
      <c r="L13" s="647"/>
      <c r="M13" s="647"/>
    </row>
    <row r="14" spans="1:14" ht="15">
      <c r="A14" s="124"/>
      <c r="B14" s="124"/>
      <c r="C14" s="652" t="s">
        <v>502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1"/>
    </row>
    <row r="15" spans="3:13" ht="12.75">
      <c r="C15" s="638" t="s">
        <v>120</v>
      </c>
      <c r="D15" s="639"/>
      <c r="E15" s="639"/>
      <c r="F15" s="639"/>
      <c r="G15" s="640"/>
      <c r="H15" s="589" t="s">
        <v>503</v>
      </c>
      <c r="I15" s="590"/>
      <c r="J15" s="590"/>
      <c r="K15" s="591"/>
      <c r="L15" s="589" t="s">
        <v>400</v>
      </c>
      <c r="M15" s="591"/>
    </row>
    <row r="16" spans="1:13" ht="25.5">
      <c r="A16" s="2"/>
      <c r="B16" s="2"/>
      <c r="C16" s="641"/>
      <c r="D16" s="642"/>
      <c r="E16" s="642"/>
      <c r="F16" s="642"/>
      <c r="G16" s="643"/>
      <c r="H16" s="592"/>
      <c r="I16" s="593"/>
      <c r="J16" s="593"/>
      <c r="K16" s="594"/>
      <c r="L16" s="592"/>
      <c r="M16" s="594"/>
    </row>
    <row r="17" spans="1:13" ht="25.5">
      <c r="A17" s="2"/>
      <c r="B17" s="2"/>
      <c r="C17" s="644" t="s">
        <v>4</v>
      </c>
      <c r="D17" s="645"/>
      <c r="E17" s="645"/>
      <c r="F17" s="645"/>
      <c r="G17" s="646"/>
      <c r="H17" s="595" t="s">
        <v>5</v>
      </c>
      <c r="I17" s="596"/>
      <c r="J17" s="596"/>
      <c r="K17" s="597"/>
      <c r="L17" s="644" t="s">
        <v>6</v>
      </c>
      <c r="M17" s="656"/>
    </row>
    <row r="18" spans="3:13" ht="15.75">
      <c r="C18" s="365" t="s">
        <v>419</v>
      </c>
      <c r="D18" s="366"/>
      <c r="E18" s="366"/>
      <c r="F18" s="366"/>
      <c r="G18" s="366"/>
      <c r="H18" s="598">
        <v>4920170</v>
      </c>
      <c r="I18" s="599"/>
      <c r="J18" s="599"/>
      <c r="K18" s="600"/>
      <c r="L18" s="649">
        <v>4920170</v>
      </c>
      <c r="M18" s="649"/>
    </row>
    <row r="19" spans="3:13" ht="15.75">
      <c r="C19" s="365" t="s">
        <v>420</v>
      </c>
      <c r="D19" s="366"/>
      <c r="E19" s="366"/>
      <c r="F19" s="366"/>
      <c r="G19" s="366"/>
      <c r="H19" s="598">
        <v>100000</v>
      </c>
      <c r="I19" s="599"/>
      <c r="J19" s="599"/>
      <c r="K19" s="600"/>
      <c r="L19" s="598">
        <v>100000</v>
      </c>
      <c r="M19" s="600"/>
    </row>
    <row r="20" spans="3:13" ht="15.75">
      <c r="C20" s="365" t="s">
        <v>421</v>
      </c>
      <c r="D20" s="366"/>
      <c r="E20" s="366"/>
      <c r="F20" s="366"/>
      <c r="G20" s="366"/>
      <c r="H20" s="598">
        <f>H18+H19</f>
        <v>5020170</v>
      </c>
      <c r="I20" s="599"/>
      <c r="J20" s="599"/>
      <c r="K20" s="600"/>
      <c r="L20" s="598">
        <f>L18+L19</f>
        <v>5020170</v>
      </c>
      <c r="M20" s="600"/>
    </row>
    <row r="21" spans="3:13" ht="15.75">
      <c r="C21" s="365" t="s">
        <v>422</v>
      </c>
      <c r="D21" s="366"/>
      <c r="E21" s="366"/>
      <c r="F21" s="366"/>
      <c r="G21" s="366"/>
      <c r="H21" s="598">
        <v>4265800</v>
      </c>
      <c r="I21" s="599"/>
      <c r="J21" s="599"/>
      <c r="K21" s="600"/>
      <c r="L21" s="649">
        <v>4265800</v>
      </c>
      <c r="M21" s="649"/>
    </row>
    <row r="22" spans="3:13" ht="15.75">
      <c r="C22" s="365" t="s">
        <v>423</v>
      </c>
      <c r="D22" s="366"/>
      <c r="E22" s="366"/>
      <c r="F22" s="366"/>
      <c r="G22" s="366"/>
      <c r="H22" s="598">
        <v>746770</v>
      </c>
      <c r="I22" s="599"/>
      <c r="J22" s="599"/>
      <c r="K22" s="600"/>
      <c r="L22" s="598">
        <v>746770</v>
      </c>
      <c r="M22" s="600"/>
    </row>
    <row r="23" spans="3:13" ht="15.75">
      <c r="C23" s="365" t="s">
        <v>424</v>
      </c>
      <c r="D23" s="366"/>
      <c r="E23" s="366"/>
      <c r="F23" s="366"/>
      <c r="G23" s="366"/>
      <c r="H23" s="598">
        <f>H21+H22</f>
        <v>5012570</v>
      </c>
      <c r="I23" s="599"/>
      <c r="J23" s="599"/>
      <c r="K23" s="600"/>
      <c r="L23" s="598">
        <f>L21+L22</f>
        <v>5012570</v>
      </c>
      <c r="M23" s="600"/>
    </row>
    <row r="24" spans="3:13" ht="15.75">
      <c r="C24" s="365" t="s">
        <v>112</v>
      </c>
      <c r="D24" s="366"/>
      <c r="E24" s="366"/>
      <c r="F24" s="366"/>
      <c r="G24" s="366"/>
      <c r="H24" s="598">
        <v>7600</v>
      </c>
      <c r="I24" s="599"/>
      <c r="J24" s="599"/>
      <c r="K24" s="600"/>
      <c r="L24" s="649">
        <v>7600</v>
      </c>
      <c r="M24" s="649"/>
    </row>
    <row r="25" spans="3:13" ht="15.75">
      <c r="C25" s="272"/>
      <c r="D25" s="272"/>
      <c r="E25" s="272"/>
      <c r="F25" s="272"/>
      <c r="G25" s="272"/>
      <c r="H25" s="272"/>
      <c r="I25" s="272"/>
      <c r="J25" s="273"/>
      <c r="K25" s="273"/>
      <c r="L25" s="273"/>
      <c r="M25" s="273"/>
    </row>
    <row r="26" spans="1:13" ht="15.75">
      <c r="A26" s="1"/>
      <c r="B26" s="1"/>
      <c r="D26" s="647" t="s">
        <v>78</v>
      </c>
      <c r="E26" s="647"/>
      <c r="F26" s="647"/>
      <c r="G26" s="647"/>
      <c r="H26" s="647"/>
      <c r="I26" s="647"/>
      <c r="J26" s="647"/>
      <c r="K26" s="647"/>
      <c r="L26" s="647"/>
      <c r="M26" s="647"/>
    </row>
    <row r="27" spans="1:13" ht="15.75">
      <c r="A27" s="1"/>
      <c r="B27" s="1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4" ht="15" customHeight="1">
      <c r="A28" s="124"/>
      <c r="B28" s="124"/>
      <c r="C28" s="652" t="s">
        <v>504</v>
      </c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1"/>
    </row>
    <row r="29" spans="1:14" ht="15">
      <c r="A29" s="390"/>
      <c r="B29" s="390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392"/>
    </row>
    <row r="30" spans="1:14" ht="15.75">
      <c r="A30" s="394" t="s">
        <v>359</v>
      </c>
      <c r="B30" s="394"/>
      <c r="C30" s="394"/>
      <c r="D30" s="394"/>
      <c r="E30" s="394"/>
      <c r="F30" s="394"/>
      <c r="G30" s="394"/>
      <c r="H30" s="394" t="s">
        <v>360</v>
      </c>
      <c r="I30" s="394"/>
      <c r="J30" s="394"/>
      <c r="K30" s="394"/>
      <c r="L30" s="394"/>
      <c r="M30" s="394"/>
      <c r="N30" s="394"/>
    </row>
    <row r="31" spans="1:14" ht="15.75">
      <c r="A31" s="393" t="s">
        <v>361</v>
      </c>
      <c r="B31" s="393"/>
      <c r="C31" s="393"/>
      <c r="D31" s="393"/>
      <c r="E31" s="393"/>
      <c r="F31" s="393"/>
      <c r="G31" s="393"/>
      <c r="H31" s="393" t="s">
        <v>362</v>
      </c>
      <c r="I31" s="393"/>
      <c r="J31" s="393"/>
      <c r="K31" s="393"/>
      <c r="L31" s="393"/>
      <c r="M31" s="393"/>
      <c r="N31" s="393"/>
    </row>
    <row r="32" spans="1:14" ht="15.75">
      <c r="A32" s="393" t="s">
        <v>363</v>
      </c>
      <c r="B32" s="393"/>
      <c r="C32" s="393"/>
      <c r="D32" s="393"/>
      <c r="E32" s="393"/>
      <c r="F32" s="393"/>
      <c r="G32" s="393"/>
      <c r="H32" s="393" t="s">
        <v>364</v>
      </c>
      <c r="I32" s="393"/>
      <c r="J32" s="393"/>
      <c r="K32" s="395"/>
      <c r="L32" s="395"/>
      <c r="M32" s="395"/>
      <c r="N32" s="395"/>
    </row>
    <row r="33" spans="1:14" ht="15.75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395"/>
      <c r="L33" s="395"/>
      <c r="M33" s="395"/>
      <c r="N33" s="395"/>
    </row>
    <row r="34" spans="1:13" ht="12.75">
      <c r="A34" s="664" t="s">
        <v>62</v>
      </c>
      <c r="B34" s="664"/>
      <c r="C34" s="664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4" ht="12.75">
      <c r="A35" s="651" t="s">
        <v>33</v>
      </c>
      <c r="B35" s="558" t="s">
        <v>118</v>
      </c>
      <c r="C35" s="614" t="s">
        <v>121</v>
      </c>
      <c r="D35" s="648" t="s">
        <v>0</v>
      </c>
      <c r="E35" s="650" t="s">
        <v>15</v>
      </c>
      <c r="F35" s="650"/>
      <c r="G35" s="650"/>
      <c r="H35" s="650"/>
      <c r="I35" s="650"/>
      <c r="J35" s="614" t="s">
        <v>505</v>
      </c>
      <c r="K35" s="558" t="s">
        <v>506</v>
      </c>
      <c r="L35" s="558" t="s">
        <v>507</v>
      </c>
      <c r="M35" s="558" t="s">
        <v>508</v>
      </c>
      <c r="N35" s="611" t="s">
        <v>489</v>
      </c>
    </row>
    <row r="36" spans="1:14" ht="42.75" customHeight="1">
      <c r="A36" s="651"/>
      <c r="B36" s="558"/>
      <c r="C36" s="615"/>
      <c r="D36" s="648"/>
      <c r="E36" s="650"/>
      <c r="F36" s="650"/>
      <c r="G36" s="650"/>
      <c r="H36" s="650"/>
      <c r="I36" s="650"/>
      <c r="J36" s="615"/>
      <c r="K36" s="558"/>
      <c r="L36" s="558"/>
      <c r="M36" s="558"/>
      <c r="N36" s="612"/>
    </row>
    <row r="37" spans="1:14" ht="12.75">
      <c r="A37" s="520" t="s">
        <v>4</v>
      </c>
      <c r="B37" s="520" t="s">
        <v>5</v>
      </c>
      <c r="C37" s="520" t="s">
        <v>6</v>
      </c>
      <c r="D37" s="520" t="s">
        <v>7</v>
      </c>
      <c r="E37" s="582" t="s">
        <v>8</v>
      </c>
      <c r="F37" s="582"/>
      <c r="G37" s="582"/>
      <c r="H37" s="582"/>
      <c r="I37" s="582"/>
      <c r="J37" s="421" t="s">
        <v>9</v>
      </c>
      <c r="K37" s="421" t="s">
        <v>10</v>
      </c>
      <c r="L37" s="421" t="s">
        <v>11</v>
      </c>
      <c r="M37" s="421" t="s">
        <v>12</v>
      </c>
      <c r="N37" s="422" t="s">
        <v>13</v>
      </c>
    </row>
    <row r="38" spans="1:14" ht="15.75">
      <c r="A38" s="217" t="s">
        <v>296</v>
      </c>
      <c r="B38" s="164" t="s">
        <v>23</v>
      </c>
      <c r="C38" s="138"/>
      <c r="D38" s="202"/>
      <c r="E38" s="696" t="s">
        <v>89</v>
      </c>
      <c r="F38" s="696"/>
      <c r="G38" s="696"/>
      <c r="H38" s="696"/>
      <c r="I38" s="696"/>
      <c r="J38" s="207"/>
      <c r="K38" s="208"/>
      <c r="L38" s="427"/>
      <c r="M38" s="208"/>
      <c r="N38" s="209"/>
    </row>
    <row r="39" spans="1:14" ht="15">
      <c r="A39" s="236" t="s">
        <v>79</v>
      </c>
      <c r="B39" s="139"/>
      <c r="C39" s="155" t="s">
        <v>96</v>
      </c>
      <c r="D39" s="210"/>
      <c r="E39" s="677" t="s">
        <v>97</v>
      </c>
      <c r="F39" s="677"/>
      <c r="G39" s="677"/>
      <c r="H39" s="677"/>
      <c r="I39" s="677"/>
      <c r="J39" s="211">
        <f>SUM(J40:J43)</f>
        <v>12</v>
      </c>
      <c r="K39" s="212">
        <f>SUM(K40:K43)</f>
        <v>1500</v>
      </c>
      <c r="L39" s="427">
        <f>SUM(L40:L43)</f>
        <v>1353</v>
      </c>
      <c r="M39" s="212">
        <f>SUM(M40:M43)</f>
        <v>1500</v>
      </c>
      <c r="N39" s="201">
        <f>M39/K39*100</f>
        <v>100</v>
      </c>
    </row>
    <row r="40" spans="1:14" ht="24" customHeight="1">
      <c r="A40" s="235"/>
      <c r="B40" s="140"/>
      <c r="C40" s="140"/>
      <c r="D40" s="35">
        <v>711111</v>
      </c>
      <c r="E40" s="559" t="s">
        <v>115</v>
      </c>
      <c r="F40" s="560"/>
      <c r="G40" s="560"/>
      <c r="H40" s="560"/>
      <c r="I40" s="560"/>
      <c r="J40" s="114">
        <v>12</v>
      </c>
      <c r="K40" s="115">
        <v>1500</v>
      </c>
      <c r="L40" s="428">
        <v>1353</v>
      </c>
      <c r="M40" s="115">
        <v>1500</v>
      </c>
      <c r="N40" s="201">
        <f>M40/K40*100</f>
        <v>100</v>
      </c>
    </row>
    <row r="41" spans="1:14" ht="24" customHeight="1">
      <c r="A41" s="235"/>
      <c r="B41" s="140"/>
      <c r="C41" s="140"/>
      <c r="D41" s="35">
        <v>711112</v>
      </c>
      <c r="E41" s="559" t="s">
        <v>117</v>
      </c>
      <c r="F41" s="560"/>
      <c r="G41" s="560"/>
      <c r="H41" s="560"/>
      <c r="I41" s="560"/>
      <c r="J41" s="114">
        <v>0</v>
      </c>
      <c r="K41" s="115">
        <v>0</v>
      </c>
      <c r="L41" s="428">
        <v>0</v>
      </c>
      <c r="M41" s="115">
        <v>0</v>
      </c>
      <c r="N41" s="516" t="s">
        <v>463</v>
      </c>
    </row>
    <row r="42" spans="1:14" ht="24" customHeight="1">
      <c r="A42" s="235"/>
      <c r="B42" s="140"/>
      <c r="C42" s="140"/>
      <c r="D42" s="35">
        <v>711113</v>
      </c>
      <c r="E42" s="559" t="s">
        <v>116</v>
      </c>
      <c r="F42" s="560"/>
      <c r="G42" s="560"/>
      <c r="H42" s="560"/>
      <c r="I42" s="560"/>
      <c r="J42" s="114">
        <v>0</v>
      </c>
      <c r="K42" s="115">
        <v>0</v>
      </c>
      <c r="L42" s="428">
        <v>0</v>
      </c>
      <c r="M42" s="115">
        <v>0</v>
      </c>
      <c r="N42" s="516" t="s">
        <v>463</v>
      </c>
    </row>
    <row r="43" spans="1:14" ht="24" customHeight="1">
      <c r="A43" s="235"/>
      <c r="B43" s="140"/>
      <c r="C43" s="140"/>
      <c r="D43" s="35">
        <v>711115</v>
      </c>
      <c r="E43" s="563" t="s">
        <v>301</v>
      </c>
      <c r="F43" s="697"/>
      <c r="G43" s="697"/>
      <c r="H43" s="697"/>
      <c r="I43" s="697"/>
      <c r="J43" s="114">
        <v>0</v>
      </c>
      <c r="K43" s="115">
        <v>0</v>
      </c>
      <c r="L43" s="428">
        <v>0</v>
      </c>
      <c r="M43" s="115">
        <v>0</v>
      </c>
      <c r="N43" s="516" t="s">
        <v>463</v>
      </c>
    </row>
    <row r="44" spans="1:14" ht="15">
      <c r="A44" s="236" t="s">
        <v>80</v>
      </c>
      <c r="B44" s="141"/>
      <c r="C44" s="155" t="s">
        <v>98</v>
      </c>
      <c r="D44" s="213"/>
      <c r="E44" s="699" t="s">
        <v>99</v>
      </c>
      <c r="F44" s="699"/>
      <c r="G44" s="699"/>
      <c r="H44" s="699"/>
      <c r="I44" s="699"/>
      <c r="J44" s="119">
        <f>J45+J46</f>
        <v>151</v>
      </c>
      <c r="K44" s="118">
        <f>K45+K46</f>
        <v>1000</v>
      </c>
      <c r="L44" s="429">
        <f>L45+L46</f>
        <v>583</v>
      </c>
      <c r="M44" s="118">
        <f>M45+M46</f>
        <v>1000</v>
      </c>
      <c r="N44" s="201">
        <f aca="true" t="shared" si="0" ref="N44:N61">M44/K44*100</f>
        <v>100</v>
      </c>
    </row>
    <row r="45" spans="1:14" ht="23.25" customHeight="1">
      <c r="A45" s="235"/>
      <c r="B45" s="140"/>
      <c r="C45" s="140"/>
      <c r="D45" s="35">
        <v>713111</v>
      </c>
      <c r="E45" s="559" t="s">
        <v>304</v>
      </c>
      <c r="F45" s="560"/>
      <c r="G45" s="560"/>
      <c r="H45" s="560"/>
      <c r="I45" s="560"/>
      <c r="J45" s="114">
        <v>151</v>
      </c>
      <c r="K45" s="115">
        <v>1000</v>
      </c>
      <c r="L45" s="428">
        <v>583</v>
      </c>
      <c r="M45" s="115">
        <v>1000</v>
      </c>
      <c r="N45" s="201">
        <f t="shared" si="0"/>
        <v>100</v>
      </c>
    </row>
    <row r="46" spans="1:14" ht="12.75">
      <c r="A46" s="235"/>
      <c r="B46" s="140"/>
      <c r="C46" s="140"/>
      <c r="D46" s="35">
        <v>713113</v>
      </c>
      <c r="E46" s="561" t="s">
        <v>119</v>
      </c>
      <c r="F46" s="562"/>
      <c r="G46" s="562"/>
      <c r="H46" s="562"/>
      <c r="I46" s="562"/>
      <c r="J46" s="114">
        <v>0</v>
      </c>
      <c r="K46" s="115">
        <v>0</v>
      </c>
      <c r="L46" s="428">
        <v>0</v>
      </c>
      <c r="M46" s="115">
        <v>0</v>
      </c>
      <c r="N46" s="516" t="s">
        <v>463</v>
      </c>
    </row>
    <row r="47" spans="1:14" ht="15">
      <c r="A47" s="236" t="s">
        <v>81</v>
      </c>
      <c r="B47" s="141"/>
      <c r="C47" s="155" t="s">
        <v>109</v>
      </c>
      <c r="D47" s="48"/>
      <c r="E47" s="677" t="s">
        <v>88</v>
      </c>
      <c r="F47" s="677"/>
      <c r="G47" s="677"/>
      <c r="H47" s="677"/>
      <c r="I47" s="677"/>
      <c r="J47" s="51">
        <f>J48+J49+J50+J51+J52+J53</f>
        <v>191386</v>
      </c>
      <c r="K47" s="85">
        <f>SUM(K48:K53)</f>
        <v>175000</v>
      </c>
      <c r="L47" s="427">
        <f>SUM(L48:L53)</f>
        <v>150720</v>
      </c>
      <c r="M47" s="85">
        <f>SUM(M48:M53)</f>
        <v>200000</v>
      </c>
      <c r="N47" s="201">
        <f t="shared" si="0"/>
        <v>114.28571428571428</v>
      </c>
    </row>
    <row r="48" spans="1:14" ht="12.75">
      <c r="A48" s="376"/>
      <c r="B48" s="142"/>
      <c r="C48" s="142"/>
      <c r="D48" s="35">
        <v>714111</v>
      </c>
      <c r="E48" s="561" t="s">
        <v>122</v>
      </c>
      <c r="F48" s="562"/>
      <c r="G48" s="562"/>
      <c r="H48" s="562"/>
      <c r="I48" s="562"/>
      <c r="J48" s="33">
        <v>6419</v>
      </c>
      <c r="K48" s="86">
        <v>10000</v>
      </c>
      <c r="L48" s="430">
        <v>9064</v>
      </c>
      <c r="M48" s="86">
        <v>10000</v>
      </c>
      <c r="N48" s="201">
        <f t="shared" si="0"/>
        <v>100</v>
      </c>
    </row>
    <row r="49" spans="1:14" ht="12.75">
      <c r="A49" s="376"/>
      <c r="B49" s="142"/>
      <c r="C49" s="142"/>
      <c r="D49" s="35">
        <v>714112</v>
      </c>
      <c r="E49" s="562" t="s">
        <v>106</v>
      </c>
      <c r="F49" s="562"/>
      <c r="G49" s="562"/>
      <c r="H49" s="562"/>
      <c r="I49" s="562"/>
      <c r="J49" s="33">
        <v>4504</v>
      </c>
      <c r="K49" s="86">
        <v>5000</v>
      </c>
      <c r="L49" s="430">
        <v>4950</v>
      </c>
      <c r="M49" s="86">
        <v>5000</v>
      </c>
      <c r="N49" s="201">
        <f t="shared" si="0"/>
        <v>100</v>
      </c>
    </row>
    <row r="50" spans="1:14" ht="12.75">
      <c r="A50" s="376"/>
      <c r="B50" s="142"/>
      <c r="C50" s="142"/>
      <c r="D50" s="35">
        <v>714113</v>
      </c>
      <c r="E50" s="567" t="s">
        <v>123</v>
      </c>
      <c r="F50" s="568"/>
      <c r="G50" s="568"/>
      <c r="H50" s="568"/>
      <c r="I50" s="569"/>
      <c r="J50" s="33">
        <v>32984</v>
      </c>
      <c r="K50" s="86">
        <v>35000</v>
      </c>
      <c r="L50" s="430">
        <v>26206</v>
      </c>
      <c r="M50" s="86">
        <v>35000</v>
      </c>
      <c r="N50" s="201">
        <f t="shared" si="0"/>
        <v>100</v>
      </c>
    </row>
    <row r="51" spans="1:14" ht="12.75">
      <c r="A51" s="376"/>
      <c r="B51" s="142"/>
      <c r="C51" s="142"/>
      <c r="D51" s="35">
        <v>714121</v>
      </c>
      <c r="E51" s="562" t="s">
        <v>105</v>
      </c>
      <c r="F51" s="562"/>
      <c r="G51" s="562"/>
      <c r="H51" s="562"/>
      <c r="I51" s="562"/>
      <c r="J51" s="33">
        <v>4434</v>
      </c>
      <c r="K51" s="86">
        <v>10000</v>
      </c>
      <c r="L51" s="430">
        <v>10937</v>
      </c>
      <c r="M51" s="86">
        <v>20000</v>
      </c>
      <c r="N51" s="201">
        <f t="shared" si="0"/>
        <v>200</v>
      </c>
    </row>
    <row r="52" spans="1:14" ht="12.75">
      <c r="A52" s="376"/>
      <c r="B52" s="142"/>
      <c r="C52" s="142"/>
      <c r="D52" s="35">
        <v>714131</v>
      </c>
      <c r="E52" s="561" t="s">
        <v>125</v>
      </c>
      <c r="F52" s="562"/>
      <c r="G52" s="562"/>
      <c r="H52" s="562"/>
      <c r="I52" s="562"/>
      <c r="J52" s="33">
        <v>70521</v>
      </c>
      <c r="K52" s="86">
        <v>55000</v>
      </c>
      <c r="L52" s="430">
        <v>61433</v>
      </c>
      <c r="M52" s="86">
        <v>70000</v>
      </c>
      <c r="N52" s="201">
        <f t="shared" si="0"/>
        <v>127.27272727272727</v>
      </c>
    </row>
    <row r="53" spans="1:14" ht="12.75">
      <c r="A53" s="376"/>
      <c r="B53" s="142"/>
      <c r="C53" s="142"/>
      <c r="D53" s="35">
        <v>714132</v>
      </c>
      <c r="E53" s="561" t="s">
        <v>124</v>
      </c>
      <c r="F53" s="562"/>
      <c r="G53" s="562"/>
      <c r="H53" s="562"/>
      <c r="I53" s="562"/>
      <c r="J53" s="33">
        <v>72524</v>
      </c>
      <c r="K53" s="86">
        <v>60000</v>
      </c>
      <c r="L53" s="430">
        <v>38130</v>
      </c>
      <c r="M53" s="86">
        <v>60000</v>
      </c>
      <c r="N53" s="201">
        <f t="shared" si="0"/>
        <v>100</v>
      </c>
    </row>
    <row r="54" spans="1:14" ht="15">
      <c r="A54" s="241">
        <v>4</v>
      </c>
      <c r="B54" s="143"/>
      <c r="C54" s="143">
        <v>715000</v>
      </c>
      <c r="D54" s="117"/>
      <c r="E54" s="686" t="s">
        <v>100</v>
      </c>
      <c r="F54" s="686"/>
      <c r="G54" s="686"/>
      <c r="H54" s="686"/>
      <c r="I54" s="686"/>
      <c r="J54" s="119">
        <f>J55+J56+J57+J58</f>
        <v>0</v>
      </c>
      <c r="K54" s="118">
        <f>K55+K56+K57+K58</f>
        <v>400</v>
      </c>
      <c r="L54" s="429">
        <f>L55+L56+L57+L58</f>
        <v>290</v>
      </c>
      <c r="M54" s="118">
        <f>M55+M56+M57+M58</f>
        <v>400</v>
      </c>
      <c r="N54" s="516" t="s">
        <v>463</v>
      </c>
    </row>
    <row r="55" spans="1:14" ht="12.75">
      <c r="A55" s="235"/>
      <c r="B55" s="140"/>
      <c r="C55" s="140"/>
      <c r="D55" s="35">
        <v>715132</v>
      </c>
      <c r="E55" s="562" t="s">
        <v>92</v>
      </c>
      <c r="F55" s="562"/>
      <c r="G55" s="562"/>
      <c r="H55" s="562"/>
      <c r="I55" s="562"/>
      <c r="J55" s="114">
        <v>0</v>
      </c>
      <c r="K55" s="115">
        <v>100</v>
      </c>
      <c r="L55" s="428">
        <v>31</v>
      </c>
      <c r="M55" s="115">
        <v>100</v>
      </c>
      <c r="N55" s="516" t="s">
        <v>463</v>
      </c>
    </row>
    <row r="56" spans="1:14" ht="12.75">
      <c r="A56" s="279"/>
      <c r="B56" s="280"/>
      <c r="C56" s="280"/>
      <c r="D56" s="281">
        <v>715141</v>
      </c>
      <c r="E56" s="678" t="s">
        <v>101</v>
      </c>
      <c r="F56" s="679"/>
      <c r="G56" s="679"/>
      <c r="H56" s="679"/>
      <c r="I56" s="680"/>
      <c r="J56" s="282">
        <v>0</v>
      </c>
      <c r="K56" s="283">
        <v>200</v>
      </c>
      <c r="L56" s="431">
        <v>172</v>
      </c>
      <c r="M56" s="283">
        <v>200</v>
      </c>
      <c r="N56" s="516" t="s">
        <v>463</v>
      </c>
    </row>
    <row r="57" spans="1:14" ht="12.75">
      <c r="A57" s="235"/>
      <c r="B57" s="140"/>
      <c r="C57" s="140"/>
      <c r="D57" s="35">
        <v>715211</v>
      </c>
      <c r="E57" s="562" t="s">
        <v>102</v>
      </c>
      <c r="F57" s="562"/>
      <c r="G57" s="562"/>
      <c r="H57" s="562"/>
      <c r="I57" s="562"/>
      <c r="J57" s="114">
        <v>0</v>
      </c>
      <c r="K57" s="115">
        <v>0</v>
      </c>
      <c r="L57" s="428">
        <v>0</v>
      </c>
      <c r="M57" s="115">
        <v>0</v>
      </c>
      <c r="N57" s="516" t="s">
        <v>463</v>
      </c>
    </row>
    <row r="58" spans="1:14" ht="12.75">
      <c r="A58" s="242"/>
      <c r="B58" s="169"/>
      <c r="C58" s="169"/>
      <c r="D58" s="214">
        <v>715914</v>
      </c>
      <c r="E58" s="553" t="s">
        <v>102</v>
      </c>
      <c r="F58" s="553"/>
      <c r="G58" s="553"/>
      <c r="H58" s="553"/>
      <c r="I58" s="553"/>
      <c r="J58" s="56">
        <v>0</v>
      </c>
      <c r="K58" s="101">
        <v>100</v>
      </c>
      <c r="L58" s="430">
        <v>87</v>
      </c>
      <c r="M58" s="101">
        <v>100</v>
      </c>
      <c r="N58" s="516" t="s">
        <v>463</v>
      </c>
    </row>
    <row r="59" spans="1:14" ht="15">
      <c r="A59" s="241">
        <v>5</v>
      </c>
      <c r="B59" s="143"/>
      <c r="C59" s="143">
        <v>716000</v>
      </c>
      <c r="D59" s="35"/>
      <c r="E59" s="564" t="s">
        <v>37</v>
      </c>
      <c r="F59" s="564"/>
      <c r="G59" s="564"/>
      <c r="H59" s="564"/>
      <c r="I59" s="564"/>
      <c r="J59" s="51">
        <f>SUM(J60:J70)</f>
        <v>399444</v>
      </c>
      <c r="K59" s="171">
        <f>SUM(K60:K70)</f>
        <v>389500</v>
      </c>
      <c r="L59" s="427">
        <f>SUM(L60:L70)</f>
        <v>348159</v>
      </c>
      <c r="M59" s="171">
        <f>SUM(M60:M70)</f>
        <v>489500</v>
      </c>
      <c r="N59" s="201">
        <f t="shared" si="0"/>
        <v>125.67394094993583</v>
      </c>
    </row>
    <row r="60" spans="1:14" ht="12.75">
      <c r="A60" s="376"/>
      <c r="B60" s="142"/>
      <c r="C60" s="142"/>
      <c r="D60" s="35">
        <v>716111</v>
      </c>
      <c r="E60" s="561" t="s">
        <v>426</v>
      </c>
      <c r="F60" s="562"/>
      <c r="G60" s="562"/>
      <c r="H60" s="562"/>
      <c r="I60" s="562"/>
      <c r="J60" s="33">
        <v>347871</v>
      </c>
      <c r="K60" s="86">
        <v>330000</v>
      </c>
      <c r="L60" s="428">
        <v>308774</v>
      </c>
      <c r="M60" s="86">
        <v>430000</v>
      </c>
      <c r="N60" s="201">
        <f t="shared" si="0"/>
        <v>130.3030303030303</v>
      </c>
    </row>
    <row r="61" spans="1:14" ht="12.75">
      <c r="A61" s="376"/>
      <c r="B61" s="142"/>
      <c r="C61" s="142"/>
      <c r="D61" s="35">
        <v>716112</v>
      </c>
      <c r="E61" s="561" t="s">
        <v>427</v>
      </c>
      <c r="F61" s="562"/>
      <c r="G61" s="562"/>
      <c r="H61" s="562"/>
      <c r="I61" s="562"/>
      <c r="J61" s="33">
        <v>11694</v>
      </c>
      <c r="K61" s="86">
        <v>12000</v>
      </c>
      <c r="L61" s="430">
        <v>7967</v>
      </c>
      <c r="M61" s="86">
        <v>12000</v>
      </c>
      <c r="N61" s="201">
        <f t="shared" si="0"/>
        <v>100</v>
      </c>
    </row>
    <row r="62" spans="1:14" ht="25.5" customHeight="1">
      <c r="A62" s="376"/>
      <c r="B62" s="142"/>
      <c r="C62" s="142"/>
      <c r="D62" s="35">
        <v>716113</v>
      </c>
      <c r="E62" s="559" t="s">
        <v>428</v>
      </c>
      <c r="F62" s="566"/>
      <c r="G62" s="566"/>
      <c r="H62" s="566"/>
      <c r="I62" s="566"/>
      <c r="J62" s="33">
        <v>816</v>
      </c>
      <c r="K62" s="86">
        <v>1500</v>
      </c>
      <c r="L62" s="430">
        <v>909</v>
      </c>
      <c r="M62" s="86">
        <v>1500</v>
      </c>
      <c r="N62" s="201">
        <f>M62/K62*100</f>
        <v>100</v>
      </c>
    </row>
    <row r="63" spans="1:14" ht="27" customHeight="1">
      <c r="A63" s="235"/>
      <c r="B63" s="140"/>
      <c r="C63" s="140"/>
      <c r="D63" s="35">
        <v>716114</v>
      </c>
      <c r="E63" s="683" t="s">
        <v>516</v>
      </c>
      <c r="F63" s="684"/>
      <c r="G63" s="684"/>
      <c r="H63" s="684"/>
      <c r="I63" s="685"/>
      <c r="J63" s="33">
        <v>0</v>
      </c>
      <c r="K63" s="86">
        <v>0</v>
      </c>
      <c r="L63" s="430">
        <v>9</v>
      </c>
      <c r="M63" s="86">
        <v>0</v>
      </c>
      <c r="N63" s="201" t="e">
        <f>M63/K63*100</f>
        <v>#DIV/0!</v>
      </c>
    </row>
    <row r="64" spans="1:14" ht="27" customHeight="1">
      <c r="A64" s="235"/>
      <c r="B64" s="140"/>
      <c r="C64" s="140"/>
      <c r="D64" s="35">
        <v>716115</v>
      </c>
      <c r="E64" s="683" t="s">
        <v>429</v>
      </c>
      <c r="F64" s="684"/>
      <c r="G64" s="684"/>
      <c r="H64" s="684"/>
      <c r="I64" s="685"/>
      <c r="J64" s="33">
        <v>14075</v>
      </c>
      <c r="K64" s="86">
        <v>15000</v>
      </c>
      <c r="L64" s="430">
        <v>9867</v>
      </c>
      <c r="M64" s="86">
        <v>15000</v>
      </c>
      <c r="N64" s="201">
        <f>M64/K64*100</f>
        <v>100</v>
      </c>
    </row>
    <row r="65" spans="1:14" ht="12.75">
      <c r="A65" s="235"/>
      <c r="B65" s="140"/>
      <c r="C65" s="140"/>
      <c r="D65" s="35">
        <v>716116</v>
      </c>
      <c r="E65" s="562" t="s">
        <v>430</v>
      </c>
      <c r="F65" s="562"/>
      <c r="G65" s="562"/>
      <c r="H65" s="562"/>
      <c r="I65" s="562"/>
      <c r="J65" s="33">
        <v>20252</v>
      </c>
      <c r="K65" s="86">
        <v>25000</v>
      </c>
      <c r="L65" s="430">
        <v>15217</v>
      </c>
      <c r="M65" s="86">
        <v>25000</v>
      </c>
      <c r="N65" s="201">
        <f>M65/K65*100</f>
        <v>100</v>
      </c>
    </row>
    <row r="66" spans="1:14" ht="12.75">
      <c r="A66" s="235"/>
      <c r="B66" s="140"/>
      <c r="C66" s="140"/>
      <c r="D66" s="35">
        <v>716117</v>
      </c>
      <c r="E66" s="562" t="s">
        <v>431</v>
      </c>
      <c r="F66" s="562"/>
      <c r="G66" s="562"/>
      <c r="H66" s="562"/>
      <c r="I66" s="562"/>
      <c r="J66" s="33">
        <v>4736</v>
      </c>
      <c r="K66" s="86">
        <v>6000</v>
      </c>
      <c r="L66" s="430">
        <v>5416</v>
      </c>
      <c r="M66" s="86">
        <v>6000</v>
      </c>
      <c r="N66" s="201">
        <f>M66/K66*100</f>
        <v>100</v>
      </c>
    </row>
    <row r="67" spans="1:14" ht="12.75">
      <c r="A67" s="379"/>
      <c r="B67" s="381"/>
      <c r="C67" s="381"/>
      <c r="D67" s="483"/>
      <c r="E67" s="383"/>
      <c r="F67" s="384"/>
      <c r="G67" s="384"/>
      <c r="H67" s="384"/>
      <c r="I67" s="384"/>
      <c r="J67" s="385"/>
      <c r="K67" s="385"/>
      <c r="L67" s="175"/>
      <c r="M67" s="385"/>
      <c r="N67" s="378"/>
    </row>
    <row r="68" spans="1:14" ht="12.75">
      <c r="A68" s="379"/>
      <c r="B68" s="381"/>
      <c r="C68" s="381"/>
      <c r="D68" s="483"/>
      <c r="E68" s="383"/>
      <c r="F68" s="384"/>
      <c r="G68" s="384"/>
      <c r="H68" s="384"/>
      <c r="I68" s="384"/>
      <c r="J68" s="385"/>
      <c r="K68" s="385"/>
      <c r="L68" s="175"/>
      <c r="M68" s="385"/>
      <c r="N68" s="378"/>
    </row>
    <row r="69" spans="1:14" ht="12.75">
      <c r="A69" s="627" t="s">
        <v>5</v>
      </c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</row>
    <row r="70" spans="1:14" ht="12.75">
      <c r="A70" s="520" t="s">
        <v>4</v>
      </c>
      <c r="B70" s="520" t="s">
        <v>5</v>
      </c>
      <c r="C70" s="520" t="s">
        <v>6</v>
      </c>
      <c r="D70" s="520" t="s">
        <v>7</v>
      </c>
      <c r="E70" s="582" t="s">
        <v>8</v>
      </c>
      <c r="F70" s="582"/>
      <c r="G70" s="582"/>
      <c r="H70" s="582"/>
      <c r="I70" s="582"/>
      <c r="J70" s="421" t="s">
        <v>9</v>
      </c>
      <c r="K70" s="421" t="s">
        <v>10</v>
      </c>
      <c r="L70" s="421" t="s">
        <v>11</v>
      </c>
      <c r="M70" s="421" t="s">
        <v>12</v>
      </c>
      <c r="N70" s="422" t="s">
        <v>13</v>
      </c>
    </row>
    <row r="71" spans="1:14" ht="15">
      <c r="A71" s="236" t="s">
        <v>82</v>
      </c>
      <c r="B71" s="141"/>
      <c r="C71" s="155" t="s">
        <v>110</v>
      </c>
      <c r="D71" s="47"/>
      <c r="E71" s="564" t="s">
        <v>60</v>
      </c>
      <c r="F71" s="564"/>
      <c r="G71" s="564"/>
      <c r="H71" s="564"/>
      <c r="I71" s="564"/>
      <c r="J71" s="51">
        <f>SUM(J72:J74)</f>
        <v>1179244</v>
      </c>
      <c r="K71" s="85">
        <f>SUM(K72:K74)</f>
        <v>1180052</v>
      </c>
      <c r="L71" s="427">
        <f>SUM(L72:L74)</f>
        <v>998559</v>
      </c>
      <c r="M71" s="85">
        <f>SUM(M72:M74)</f>
        <v>1273625</v>
      </c>
      <c r="N71" s="201">
        <f>M71/K71*100</f>
        <v>107.92956581574371</v>
      </c>
    </row>
    <row r="72" spans="1:14" ht="15">
      <c r="A72" s="236"/>
      <c r="B72" s="141"/>
      <c r="C72" s="155"/>
      <c r="D72" s="35">
        <v>717114</v>
      </c>
      <c r="E72" s="567" t="s">
        <v>357</v>
      </c>
      <c r="F72" s="568"/>
      <c r="G72" s="568"/>
      <c r="H72" s="568"/>
      <c r="I72" s="569"/>
      <c r="J72" s="56">
        <v>38510</v>
      </c>
      <c r="K72" s="101">
        <v>40000</v>
      </c>
      <c r="L72" s="430">
        <v>27999</v>
      </c>
      <c r="M72" s="101">
        <v>40000</v>
      </c>
      <c r="N72" s="201">
        <f>M72/K72*100</f>
        <v>100</v>
      </c>
    </row>
    <row r="73" spans="1:14" ht="27.75" customHeight="1">
      <c r="A73" s="257"/>
      <c r="B73" s="144"/>
      <c r="C73" s="144"/>
      <c r="D73" s="35">
        <v>717131</v>
      </c>
      <c r="E73" s="690" t="s">
        <v>126</v>
      </c>
      <c r="F73" s="684"/>
      <c r="G73" s="684"/>
      <c r="H73" s="684"/>
      <c r="I73" s="685"/>
      <c r="J73" s="33">
        <v>106494</v>
      </c>
      <c r="K73" s="86">
        <v>105000</v>
      </c>
      <c r="L73" s="432">
        <v>91571</v>
      </c>
      <c r="M73" s="86">
        <v>105000</v>
      </c>
      <c r="N73" s="201">
        <f>M73/K73*100</f>
        <v>100</v>
      </c>
    </row>
    <row r="74" spans="1:14" ht="27.75" customHeight="1">
      <c r="A74" s="257"/>
      <c r="B74" s="144"/>
      <c r="C74" s="144"/>
      <c r="D74" s="35">
        <v>717141</v>
      </c>
      <c r="E74" s="690" t="s">
        <v>127</v>
      </c>
      <c r="F74" s="684"/>
      <c r="G74" s="684"/>
      <c r="H74" s="684"/>
      <c r="I74" s="685"/>
      <c r="J74" s="33">
        <v>1034240</v>
      </c>
      <c r="K74" s="86">
        <v>1035052</v>
      </c>
      <c r="L74" s="430">
        <v>878989</v>
      </c>
      <c r="M74" s="86">
        <v>1128625</v>
      </c>
      <c r="N74" s="201">
        <f>M74/K74*100</f>
        <v>109.04041536077413</v>
      </c>
    </row>
    <row r="75" spans="1:14" ht="15.75">
      <c r="A75" s="257">
        <v>7</v>
      </c>
      <c r="B75" s="145"/>
      <c r="C75" s="145">
        <v>719000</v>
      </c>
      <c r="D75" s="42"/>
      <c r="E75" s="564" t="s">
        <v>94</v>
      </c>
      <c r="F75" s="564"/>
      <c r="G75" s="564"/>
      <c r="H75" s="564"/>
      <c r="I75" s="564"/>
      <c r="J75" s="51">
        <f>J76+J77</f>
        <v>0</v>
      </c>
      <c r="K75" s="85">
        <f>K76+K77</f>
        <v>20</v>
      </c>
      <c r="L75" s="427">
        <f>L76</f>
        <v>28</v>
      </c>
      <c r="M75" s="85">
        <f>M76+M77</f>
        <v>35</v>
      </c>
      <c r="N75" s="201">
        <f aca="true" t="shared" si="1" ref="N75:N98">M75/K75*100</f>
        <v>175</v>
      </c>
    </row>
    <row r="76" spans="1:14" ht="25.5" customHeight="1">
      <c r="A76" s="257"/>
      <c r="B76" s="144"/>
      <c r="C76" s="151"/>
      <c r="D76" s="35">
        <v>719114</v>
      </c>
      <c r="E76" s="560" t="s">
        <v>128</v>
      </c>
      <c r="F76" s="560"/>
      <c r="G76" s="560"/>
      <c r="H76" s="560"/>
      <c r="I76" s="560"/>
      <c r="J76" s="33">
        <v>0</v>
      </c>
      <c r="K76" s="86">
        <v>10</v>
      </c>
      <c r="L76" s="430">
        <v>28</v>
      </c>
      <c r="M76" s="86">
        <v>25</v>
      </c>
      <c r="N76" s="201">
        <f t="shared" si="1"/>
        <v>250</v>
      </c>
    </row>
    <row r="77" spans="1:14" ht="39" customHeight="1">
      <c r="A77" s="257"/>
      <c r="B77" s="144"/>
      <c r="C77" s="144"/>
      <c r="D77" s="35">
        <v>719115</v>
      </c>
      <c r="E77" s="559" t="s">
        <v>342</v>
      </c>
      <c r="F77" s="560"/>
      <c r="G77" s="560"/>
      <c r="H77" s="560"/>
      <c r="I77" s="560"/>
      <c r="J77" s="33">
        <v>0</v>
      </c>
      <c r="K77" s="86">
        <v>10</v>
      </c>
      <c r="L77" s="430">
        <v>0</v>
      </c>
      <c r="M77" s="86">
        <v>10</v>
      </c>
      <c r="N77" s="201">
        <f t="shared" si="1"/>
        <v>100</v>
      </c>
    </row>
    <row r="78" spans="1:14" ht="20.25" customHeight="1">
      <c r="A78" s="376"/>
      <c r="B78" s="200"/>
      <c r="C78" s="200"/>
      <c r="D78" s="42" t="s">
        <v>18</v>
      </c>
      <c r="E78" s="564" t="s">
        <v>107</v>
      </c>
      <c r="F78" s="564"/>
      <c r="G78" s="564"/>
      <c r="H78" s="564"/>
      <c r="I78" s="564"/>
      <c r="J78" s="51">
        <f>J75+J71+J59+J54+J47+J39+J44</f>
        <v>1770237</v>
      </c>
      <c r="K78" s="85">
        <f>K75+K71+K59+K54+K47+K44+K39</f>
        <v>1747472</v>
      </c>
      <c r="L78" s="427">
        <f>L39+L44+L47+L54+L59+L71+L75</f>
        <v>1499692</v>
      </c>
      <c r="M78" s="85">
        <f>M75+M71+M59+M54+M47+M44+M39</f>
        <v>1966060</v>
      </c>
      <c r="N78" s="201">
        <f t="shared" si="1"/>
        <v>112.50881273061886</v>
      </c>
    </row>
    <row r="79" spans="1:14" ht="15.75">
      <c r="A79" s="257" t="s">
        <v>26</v>
      </c>
      <c r="B79" s="138" t="s">
        <v>76</v>
      </c>
      <c r="C79" s="138"/>
      <c r="D79" s="202"/>
      <c r="E79" s="637" t="s">
        <v>90</v>
      </c>
      <c r="F79" s="637"/>
      <c r="G79" s="637"/>
      <c r="H79" s="637"/>
      <c r="I79" s="637"/>
      <c r="J79" s="203"/>
      <c r="K79" s="204"/>
      <c r="L79" s="427"/>
      <c r="M79" s="204"/>
      <c r="N79" s="201"/>
    </row>
    <row r="80" spans="1:14" ht="30.75" customHeight="1">
      <c r="A80" s="257">
        <v>8</v>
      </c>
      <c r="B80" s="141"/>
      <c r="C80" s="155" t="s">
        <v>84</v>
      </c>
      <c r="D80" s="47"/>
      <c r="E80" s="622" t="s">
        <v>350</v>
      </c>
      <c r="F80" s="623"/>
      <c r="G80" s="623"/>
      <c r="H80" s="623"/>
      <c r="I80" s="624"/>
      <c r="J80" s="51">
        <f>SUM(J81:J86)</f>
        <v>491045</v>
      </c>
      <c r="K80" s="85">
        <f>SUM(K81:K86)</f>
        <v>387008</v>
      </c>
      <c r="L80" s="427">
        <f>SUM(L81:L86)</f>
        <v>317225</v>
      </c>
      <c r="M80" s="85">
        <f>SUM(M81:M86)</f>
        <v>669910</v>
      </c>
      <c r="N80" s="201">
        <f t="shared" si="1"/>
        <v>173.0997808830825</v>
      </c>
    </row>
    <row r="81" spans="1:14" ht="27.75" customHeight="1">
      <c r="A81" s="238"/>
      <c r="B81" s="146"/>
      <c r="C81" s="146"/>
      <c r="D81" s="35">
        <v>721112</v>
      </c>
      <c r="E81" s="559" t="s">
        <v>138</v>
      </c>
      <c r="F81" s="560"/>
      <c r="G81" s="560"/>
      <c r="H81" s="560"/>
      <c r="I81" s="560"/>
      <c r="J81" s="46">
        <v>447055</v>
      </c>
      <c r="K81" s="205">
        <v>340000</v>
      </c>
      <c r="L81" s="430">
        <v>265352</v>
      </c>
      <c r="M81" s="205">
        <v>610300</v>
      </c>
      <c r="N81" s="201">
        <f t="shared" si="1"/>
        <v>179.5</v>
      </c>
    </row>
    <row r="82" spans="1:14" ht="15">
      <c r="A82" s="238"/>
      <c r="B82" s="146"/>
      <c r="C82" s="146"/>
      <c r="D82" s="35">
        <v>721121</v>
      </c>
      <c r="E82" s="553" t="s">
        <v>129</v>
      </c>
      <c r="F82" s="565"/>
      <c r="G82" s="565"/>
      <c r="H82" s="565"/>
      <c r="I82" s="565"/>
      <c r="J82" s="33">
        <v>30882</v>
      </c>
      <c r="K82" s="86">
        <v>40000</v>
      </c>
      <c r="L82" s="430">
        <v>45834</v>
      </c>
      <c r="M82" s="86">
        <v>55000</v>
      </c>
      <c r="N82" s="201">
        <f t="shared" si="1"/>
        <v>137.5</v>
      </c>
    </row>
    <row r="83" spans="1:14" ht="12.75">
      <c r="A83" s="239"/>
      <c r="B83" s="146"/>
      <c r="C83" s="146"/>
      <c r="D83" s="35">
        <v>721129</v>
      </c>
      <c r="E83" s="565" t="s">
        <v>72</v>
      </c>
      <c r="F83" s="565"/>
      <c r="G83" s="565"/>
      <c r="H83" s="565"/>
      <c r="I83" s="565"/>
      <c r="J83" s="33">
        <v>3376</v>
      </c>
      <c r="K83" s="205">
        <v>3400</v>
      </c>
      <c r="L83" s="430">
        <v>3588</v>
      </c>
      <c r="M83" s="205">
        <v>4000</v>
      </c>
      <c r="N83" s="201">
        <f t="shared" si="1"/>
        <v>117.64705882352942</v>
      </c>
    </row>
    <row r="84" spans="1:14" ht="12.75">
      <c r="A84" s="240"/>
      <c r="B84" s="199"/>
      <c r="C84" s="199"/>
      <c r="D84" s="66">
        <v>721211</v>
      </c>
      <c r="E84" s="570" t="s">
        <v>24</v>
      </c>
      <c r="F84" s="570"/>
      <c r="G84" s="570"/>
      <c r="H84" s="570"/>
      <c r="I84" s="570"/>
      <c r="J84" s="206">
        <v>4</v>
      </c>
      <c r="K84" s="86">
        <v>8</v>
      </c>
      <c r="L84" s="430">
        <v>4</v>
      </c>
      <c r="M84" s="86">
        <v>10</v>
      </c>
      <c r="N84" s="201">
        <f t="shared" si="1"/>
        <v>125</v>
      </c>
    </row>
    <row r="85" spans="1:14" ht="12.75">
      <c r="A85" s="240"/>
      <c r="B85" s="199"/>
      <c r="C85" s="199"/>
      <c r="D85" s="66">
        <v>721227</v>
      </c>
      <c r="E85" s="682" t="s">
        <v>352</v>
      </c>
      <c r="F85" s="570"/>
      <c r="G85" s="570"/>
      <c r="H85" s="570"/>
      <c r="I85" s="570"/>
      <c r="J85" s="206">
        <v>580</v>
      </c>
      <c r="K85" s="86">
        <v>600</v>
      </c>
      <c r="L85" s="430">
        <v>579</v>
      </c>
      <c r="M85" s="86">
        <v>600</v>
      </c>
      <c r="N85" s="201">
        <f t="shared" si="1"/>
        <v>100</v>
      </c>
    </row>
    <row r="86" spans="1:14" ht="27" customHeight="1">
      <c r="A86" s="240"/>
      <c r="B86" s="199"/>
      <c r="C86" s="199"/>
      <c r="D86" s="66">
        <v>721233</v>
      </c>
      <c r="E86" s="681" t="s">
        <v>130</v>
      </c>
      <c r="F86" s="681"/>
      <c r="G86" s="681"/>
      <c r="H86" s="681"/>
      <c r="I86" s="681"/>
      <c r="J86" s="206">
        <v>9148</v>
      </c>
      <c r="K86" s="86">
        <v>3000</v>
      </c>
      <c r="L86" s="430">
        <v>1868</v>
      </c>
      <c r="M86" s="86">
        <v>0</v>
      </c>
      <c r="N86" s="201">
        <f t="shared" si="1"/>
        <v>0</v>
      </c>
    </row>
    <row r="87" spans="1:14" ht="29.25" customHeight="1">
      <c r="A87" s="217" t="s">
        <v>114</v>
      </c>
      <c r="B87" s="138"/>
      <c r="C87" s="155" t="s">
        <v>83</v>
      </c>
      <c r="D87" s="145"/>
      <c r="E87" s="625" t="s">
        <v>39</v>
      </c>
      <c r="F87" s="625"/>
      <c r="G87" s="625"/>
      <c r="H87" s="625"/>
      <c r="I87" s="625"/>
      <c r="J87" s="51">
        <f>SUM(J88:J111)</f>
        <v>908693</v>
      </c>
      <c r="K87" s="85">
        <f>SUM(K88:K111)</f>
        <v>1053200</v>
      </c>
      <c r="L87" s="427">
        <f>SUM(L88:L111)</f>
        <v>976219</v>
      </c>
      <c r="M87" s="85">
        <f>SUM(M88:M111)</f>
        <v>974200</v>
      </c>
      <c r="N87" s="201">
        <f t="shared" si="1"/>
        <v>92.49905051272313</v>
      </c>
    </row>
    <row r="88" spans="1:14" ht="15.75">
      <c r="A88" s="257"/>
      <c r="B88" s="147"/>
      <c r="C88" s="147"/>
      <c r="D88" s="214">
        <v>722131</v>
      </c>
      <c r="E88" s="553" t="s">
        <v>131</v>
      </c>
      <c r="F88" s="553"/>
      <c r="G88" s="553"/>
      <c r="H88" s="553"/>
      <c r="I88" s="553"/>
      <c r="J88" s="56">
        <v>62465</v>
      </c>
      <c r="K88" s="101">
        <v>62000</v>
      </c>
      <c r="L88" s="430">
        <v>44079</v>
      </c>
      <c r="M88" s="101">
        <v>62000</v>
      </c>
      <c r="N88" s="201">
        <f t="shared" si="1"/>
        <v>100</v>
      </c>
    </row>
    <row r="89" spans="1:14" ht="15.75">
      <c r="A89" s="257"/>
      <c r="B89" s="147"/>
      <c r="C89" s="147"/>
      <c r="D89" s="214">
        <v>722322</v>
      </c>
      <c r="E89" s="553" t="s">
        <v>132</v>
      </c>
      <c r="F89" s="553"/>
      <c r="G89" s="553"/>
      <c r="H89" s="553"/>
      <c r="I89" s="553"/>
      <c r="J89" s="56">
        <v>104754</v>
      </c>
      <c r="K89" s="101">
        <v>101900</v>
      </c>
      <c r="L89" s="430">
        <v>107806</v>
      </c>
      <c r="M89" s="101">
        <v>110900</v>
      </c>
      <c r="N89" s="201">
        <f t="shared" si="1"/>
        <v>108.83218842001963</v>
      </c>
    </row>
    <row r="90" spans="1:14" ht="15.75">
      <c r="A90" s="257"/>
      <c r="B90" s="147"/>
      <c r="C90" s="147"/>
      <c r="D90" s="214">
        <v>722329</v>
      </c>
      <c r="E90" s="553" t="s">
        <v>133</v>
      </c>
      <c r="F90" s="553"/>
      <c r="G90" s="553"/>
      <c r="H90" s="553"/>
      <c r="I90" s="553"/>
      <c r="J90" s="56">
        <v>100973</v>
      </c>
      <c r="K90" s="101">
        <v>98000</v>
      </c>
      <c r="L90" s="430">
        <v>94839</v>
      </c>
      <c r="M90" s="101">
        <v>107500</v>
      </c>
      <c r="N90" s="201">
        <f t="shared" si="1"/>
        <v>109.6938775510204</v>
      </c>
    </row>
    <row r="91" spans="1:14" ht="15.75">
      <c r="A91" s="257"/>
      <c r="B91" s="148"/>
      <c r="C91" s="148"/>
      <c r="D91" s="214">
        <v>722431</v>
      </c>
      <c r="E91" s="553" t="s">
        <v>134</v>
      </c>
      <c r="F91" s="553"/>
      <c r="G91" s="553"/>
      <c r="H91" s="553"/>
      <c r="I91" s="553"/>
      <c r="J91" s="56">
        <v>2700</v>
      </c>
      <c r="K91" s="101">
        <v>2700</v>
      </c>
      <c r="L91" s="430">
        <v>2025</v>
      </c>
      <c r="M91" s="101">
        <v>2700</v>
      </c>
      <c r="N91" s="201">
        <f t="shared" si="1"/>
        <v>100</v>
      </c>
    </row>
    <row r="92" spans="1:14" ht="15.75">
      <c r="A92" s="257"/>
      <c r="B92" s="149"/>
      <c r="C92" s="149"/>
      <c r="D92" s="214">
        <v>722432</v>
      </c>
      <c r="E92" s="553" t="s">
        <v>135</v>
      </c>
      <c r="F92" s="553"/>
      <c r="G92" s="553"/>
      <c r="H92" s="553"/>
      <c r="I92" s="553"/>
      <c r="J92" s="56">
        <v>7905</v>
      </c>
      <c r="K92" s="101">
        <v>20000</v>
      </c>
      <c r="L92" s="430">
        <v>17159</v>
      </c>
      <c r="M92" s="101">
        <v>20000</v>
      </c>
      <c r="N92" s="201">
        <f t="shared" si="1"/>
        <v>100</v>
      </c>
    </row>
    <row r="93" spans="1:14" ht="15.75">
      <c r="A93" s="257"/>
      <c r="B93" s="149"/>
      <c r="C93" s="149"/>
      <c r="D93" s="214">
        <v>722434</v>
      </c>
      <c r="E93" s="567" t="s">
        <v>381</v>
      </c>
      <c r="F93" s="568"/>
      <c r="G93" s="568"/>
      <c r="H93" s="568"/>
      <c r="I93" s="569"/>
      <c r="J93" s="56">
        <v>3959</v>
      </c>
      <c r="K93" s="101">
        <v>5500</v>
      </c>
      <c r="L93" s="430">
        <v>3238</v>
      </c>
      <c r="M93" s="101">
        <v>6000</v>
      </c>
      <c r="N93" s="201">
        <f t="shared" si="1"/>
        <v>109.09090909090908</v>
      </c>
    </row>
    <row r="94" spans="1:14" ht="15.75">
      <c r="A94" s="257"/>
      <c r="B94" s="149"/>
      <c r="C94" s="149"/>
      <c r="D94" s="214">
        <v>722435</v>
      </c>
      <c r="E94" s="567" t="s">
        <v>136</v>
      </c>
      <c r="F94" s="568"/>
      <c r="G94" s="568"/>
      <c r="H94" s="568"/>
      <c r="I94" s="569"/>
      <c r="J94" s="56">
        <v>39703</v>
      </c>
      <c r="K94" s="101">
        <v>60000</v>
      </c>
      <c r="L94" s="430">
        <v>55726</v>
      </c>
      <c r="M94" s="101">
        <v>65000</v>
      </c>
      <c r="N94" s="201">
        <f t="shared" si="1"/>
        <v>108.33333333333333</v>
      </c>
    </row>
    <row r="95" spans="1:14" ht="15.75">
      <c r="A95" s="217"/>
      <c r="B95" s="149"/>
      <c r="C95" s="149"/>
      <c r="D95" s="214">
        <v>722515</v>
      </c>
      <c r="E95" s="553" t="s">
        <v>34</v>
      </c>
      <c r="F95" s="553"/>
      <c r="G95" s="553"/>
      <c r="H95" s="553"/>
      <c r="I95" s="553"/>
      <c r="J95" s="56">
        <v>4868</v>
      </c>
      <c r="K95" s="101">
        <v>5000</v>
      </c>
      <c r="L95" s="430">
        <v>4880</v>
      </c>
      <c r="M95" s="101">
        <v>6500</v>
      </c>
      <c r="N95" s="201">
        <f t="shared" si="1"/>
        <v>130</v>
      </c>
    </row>
    <row r="96" spans="1:14" ht="15.75">
      <c r="A96" s="217"/>
      <c r="B96" s="149"/>
      <c r="C96" s="149"/>
      <c r="D96" s="214">
        <v>722516</v>
      </c>
      <c r="E96" s="553" t="s">
        <v>270</v>
      </c>
      <c r="F96" s="553"/>
      <c r="G96" s="553"/>
      <c r="H96" s="553"/>
      <c r="I96" s="553"/>
      <c r="J96" s="56">
        <v>24718</v>
      </c>
      <c r="K96" s="101">
        <v>22000</v>
      </c>
      <c r="L96" s="430">
        <v>23839</v>
      </c>
      <c r="M96" s="101">
        <v>30000</v>
      </c>
      <c r="N96" s="201">
        <f t="shared" si="1"/>
        <v>136.36363636363635</v>
      </c>
    </row>
    <row r="97" spans="1:14" ht="15.75">
      <c r="A97" s="258"/>
      <c r="B97" s="260"/>
      <c r="C97" s="260"/>
      <c r="D97" s="293">
        <v>722531</v>
      </c>
      <c r="E97" s="626" t="s">
        <v>74</v>
      </c>
      <c r="F97" s="626"/>
      <c r="G97" s="626"/>
      <c r="H97" s="626"/>
      <c r="I97" s="626"/>
      <c r="J97" s="110">
        <v>5329</v>
      </c>
      <c r="K97" s="261">
        <v>6500</v>
      </c>
      <c r="L97" s="433">
        <v>4365</v>
      </c>
      <c r="M97" s="261">
        <v>6500</v>
      </c>
      <c r="N97" s="201">
        <f t="shared" si="1"/>
        <v>100</v>
      </c>
    </row>
    <row r="98" spans="1:14" ht="15.75">
      <c r="A98" s="257"/>
      <c r="B98" s="149"/>
      <c r="C98" s="149"/>
      <c r="D98" s="214">
        <v>722532</v>
      </c>
      <c r="E98" s="553" t="s">
        <v>75</v>
      </c>
      <c r="F98" s="553"/>
      <c r="G98" s="553"/>
      <c r="H98" s="553"/>
      <c r="I98" s="553"/>
      <c r="J98" s="56">
        <v>38085</v>
      </c>
      <c r="K98" s="101">
        <v>38100</v>
      </c>
      <c r="L98" s="430">
        <v>30641</v>
      </c>
      <c r="M98" s="101">
        <v>38100</v>
      </c>
      <c r="N98" s="201">
        <f t="shared" si="1"/>
        <v>100</v>
      </c>
    </row>
    <row r="99" spans="1:14" ht="15.75">
      <c r="A99" s="522"/>
      <c r="B99" s="461"/>
      <c r="C99" s="461"/>
      <c r="D99" s="487"/>
      <c r="E99" s="377"/>
      <c r="F99" s="377"/>
      <c r="G99" s="377"/>
      <c r="H99" s="377"/>
      <c r="I99" s="377"/>
      <c r="J99" s="175"/>
      <c r="K99" s="175"/>
      <c r="L99" s="175"/>
      <c r="M99" s="175"/>
      <c r="N99" s="378"/>
    </row>
    <row r="100" spans="1:14" ht="12.75">
      <c r="A100" s="627" t="s">
        <v>6</v>
      </c>
      <c r="B100" s="627"/>
      <c r="C100" s="627"/>
      <c r="D100" s="627"/>
      <c r="E100" s="627"/>
      <c r="F100" s="627"/>
      <c r="G100" s="627"/>
      <c r="H100" s="627"/>
      <c r="I100" s="627"/>
      <c r="J100" s="627"/>
      <c r="K100" s="627"/>
      <c r="L100" s="627"/>
      <c r="M100" s="627"/>
      <c r="N100" s="627"/>
    </row>
    <row r="101" spans="1:14" ht="12.75">
      <c r="A101" s="520" t="s">
        <v>4</v>
      </c>
      <c r="B101" s="520" t="s">
        <v>5</v>
      </c>
      <c r="C101" s="520" t="s">
        <v>6</v>
      </c>
      <c r="D101" s="520" t="s">
        <v>7</v>
      </c>
      <c r="E101" s="582" t="s">
        <v>8</v>
      </c>
      <c r="F101" s="582"/>
      <c r="G101" s="582"/>
      <c r="H101" s="582"/>
      <c r="I101" s="582"/>
      <c r="J101" s="421" t="s">
        <v>9</v>
      </c>
      <c r="K101" s="421" t="s">
        <v>10</v>
      </c>
      <c r="L101" s="421" t="s">
        <v>11</v>
      </c>
      <c r="M101" s="421" t="s">
        <v>12</v>
      </c>
      <c r="N101" s="422" t="s">
        <v>13</v>
      </c>
    </row>
    <row r="102" spans="1:14" ht="15.75">
      <c r="A102" s="257"/>
      <c r="B102" s="149"/>
      <c r="C102" s="149"/>
      <c r="D102" s="214">
        <v>722538</v>
      </c>
      <c r="E102" s="567" t="s">
        <v>432</v>
      </c>
      <c r="F102" s="568"/>
      <c r="G102" s="568"/>
      <c r="H102" s="568"/>
      <c r="I102" s="569"/>
      <c r="J102" s="56">
        <v>300</v>
      </c>
      <c r="K102" s="101">
        <v>500</v>
      </c>
      <c r="L102" s="430">
        <v>0</v>
      </c>
      <c r="M102" s="101">
        <v>500</v>
      </c>
      <c r="N102" s="516" t="s">
        <v>463</v>
      </c>
    </row>
    <row r="103" spans="1:14" ht="15.75">
      <c r="A103" s="257"/>
      <c r="B103" s="149"/>
      <c r="C103" s="149"/>
      <c r="D103" s="214">
        <v>722546</v>
      </c>
      <c r="E103" s="553" t="s">
        <v>353</v>
      </c>
      <c r="F103" s="553"/>
      <c r="G103" s="553"/>
      <c r="H103" s="553"/>
      <c r="I103" s="553"/>
      <c r="J103" s="284">
        <v>452000</v>
      </c>
      <c r="K103" s="101">
        <v>600000</v>
      </c>
      <c r="L103" s="430">
        <v>560000</v>
      </c>
      <c r="M103" s="101">
        <v>480000</v>
      </c>
      <c r="N103" s="201">
        <f aca="true" t="shared" si="2" ref="N103:N109">M103/K103*100</f>
        <v>80</v>
      </c>
    </row>
    <row r="104" spans="1:14" ht="24" customHeight="1">
      <c r="A104" s="257"/>
      <c r="B104" s="151"/>
      <c r="C104" s="151"/>
      <c r="D104" s="214">
        <v>722581</v>
      </c>
      <c r="E104" s="563" t="s">
        <v>137</v>
      </c>
      <c r="F104" s="563"/>
      <c r="G104" s="563"/>
      <c r="H104" s="563"/>
      <c r="I104" s="563"/>
      <c r="J104" s="106">
        <v>25996</v>
      </c>
      <c r="K104" s="102">
        <v>25000</v>
      </c>
      <c r="L104" s="430">
        <v>23478</v>
      </c>
      <c r="M104" s="102">
        <v>32500</v>
      </c>
      <c r="N104" s="201">
        <f t="shared" si="2"/>
        <v>130</v>
      </c>
    </row>
    <row r="105" spans="1:14" ht="24.75" customHeight="1">
      <c r="A105" s="257"/>
      <c r="B105" s="151"/>
      <c r="C105" s="151"/>
      <c r="D105" s="214">
        <v>722582</v>
      </c>
      <c r="E105" s="563" t="s">
        <v>302</v>
      </c>
      <c r="F105" s="563"/>
      <c r="G105" s="563"/>
      <c r="H105" s="563"/>
      <c r="I105" s="563"/>
      <c r="J105" s="106">
        <v>2186</v>
      </c>
      <c r="K105" s="102">
        <v>2300</v>
      </c>
      <c r="L105" s="430">
        <v>1541</v>
      </c>
      <c r="M105" s="102">
        <v>2300</v>
      </c>
      <c r="N105" s="201">
        <f t="shared" si="2"/>
        <v>100</v>
      </c>
    </row>
    <row r="106" spans="1:14" ht="26.25" customHeight="1">
      <c r="A106" s="257"/>
      <c r="B106" s="151"/>
      <c r="C106" s="151"/>
      <c r="D106" s="214">
        <v>722583</v>
      </c>
      <c r="E106" s="563" t="s">
        <v>139</v>
      </c>
      <c r="F106" s="670"/>
      <c r="G106" s="670"/>
      <c r="H106" s="670"/>
      <c r="I106" s="670"/>
      <c r="J106" s="106">
        <v>125</v>
      </c>
      <c r="K106" s="102">
        <v>200</v>
      </c>
      <c r="L106" s="430">
        <v>90</v>
      </c>
      <c r="M106" s="102">
        <v>200</v>
      </c>
      <c r="N106" s="201">
        <f t="shared" si="2"/>
        <v>100</v>
      </c>
    </row>
    <row r="107" spans="1:14" ht="25.5" customHeight="1">
      <c r="A107" s="257"/>
      <c r="B107" s="151"/>
      <c r="C107" s="151"/>
      <c r="D107" s="214">
        <v>722584</v>
      </c>
      <c r="E107" s="563" t="s">
        <v>266</v>
      </c>
      <c r="F107" s="563"/>
      <c r="G107" s="563"/>
      <c r="H107" s="563"/>
      <c r="I107" s="563"/>
      <c r="J107" s="106">
        <v>57</v>
      </c>
      <c r="K107" s="102">
        <v>100</v>
      </c>
      <c r="L107" s="430">
        <v>36</v>
      </c>
      <c r="M107" s="102">
        <v>100</v>
      </c>
      <c r="N107" s="201">
        <f t="shared" si="2"/>
        <v>100</v>
      </c>
    </row>
    <row r="108" spans="1:14" ht="15.75">
      <c r="A108" s="257"/>
      <c r="B108" s="149"/>
      <c r="C108" s="149"/>
      <c r="D108" s="214">
        <v>722599</v>
      </c>
      <c r="E108" s="553" t="s">
        <v>433</v>
      </c>
      <c r="F108" s="553"/>
      <c r="G108" s="553"/>
      <c r="H108" s="553"/>
      <c r="I108" s="553"/>
      <c r="J108" s="56">
        <v>0</v>
      </c>
      <c r="K108" s="101">
        <v>0</v>
      </c>
      <c r="L108" s="430">
        <v>0</v>
      </c>
      <c r="M108" s="101">
        <v>0</v>
      </c>
      <c r="N108" s="201" t="e">
        <f t="shared" si="2"/>
        <v>#DIV/0!</v>
      </c>
    </row>
    <row r="109" spans="1:14" ht="15.75">
      <c r="A109" s="257"/>
      <c r="B109" s="151"/>
      <c r="C109" s="151"/>
      <c r="D109" s="214">
        <v>722631</v>
      </c>
      <c r="E109" s="553" t="s">
        <v>103</v>
      </c>
      <c r="F109" s="553"/>
      <c r="G109" s="553"/>
      <c r="H109" s="553"/>
      <c r="I109" s="553"/>
      <c r="J109" s="106">
        <v>2832</v>
      </c>
      <c r="K109" s="102">
        <v>2400</v>
      </c>
      <c r="L109" s="430">
        <v>1759</v>
      </c>
      <c r="M109" s="102">
        <v>2400</v>
      </c>
      <c r="N109" s="201">
        <f t="shared" si="2"/>
        <v>100</v>
      </c>
    </row>
    <row r="110" spans="1:14" ht="15" customHeight="1">
      <c r="A110" s="257"/>
      <c r="B110" s="151"/>
      <c r="C110" s="151"/>
      <c r="D110" s="214">
        <v>722732</v>
      </c>
      <c r="E110" s="719" t="s">
        <v>140</v>
      </c>
      <c r="F110" s="720"/>
      <c r="G110" s="720"/>
      <c r="H110" s="720"/>
      <c r="I110" s="721"/>
      <c r="J110" s="106">
        <v>0</v>
      </c>
      <c r="K110" s="102">
        <v>0</v>
      </c>
      <c r="L110" s="430">
        <v>0</v>
      </c>
      <c r="M110" s="102">
        <v>0</v>
      </c>
      <c r="N110" s="516" t="s">
        <v>463</v>
      </c>
    </row>
    <row r="111" spans="1:14" ht="15.75">
      <c r="A111" s="257"/>
      <c r="B111" s="149"/>
      <c r="C111" s="149"/>
      <c r="D111" s="214">
        <v>722761</v>
      </c>
      <c r="E111" s="553" t="s">
        <v>493</v>
      </c>
      <c r="F111" s="553"/>
      <c r="G111" s="553"/>
      <c r="H111" s="553"/>
      <c r="I111" s="553"/>
      <c r="J111" s="56">
        <v>29738</v>
      </c>
      <c r="K111" s="101">
        <v>1000</v>
      </c>
      <c r="L111" s="430">
        <v>718</v>
      </c>
      <c r="M111" s="101">
        <v>1000</v>
      </c>
      <c r="N111" s="516" t="s">
        <v>463</v>
      </c>
    </row>
    <row r="112" spans="1:14" ht="15.75">
      <c r="A112" s="257">
        <v>10</v>
      </c>
      <c r="B112" s="145"/>
      <c r="C112" s="145">
        <v>723000</v>
      </c>
      <c r="D112" s="70"/>
      <c r="E112" s="613" t="s">
        <v>510</v>
      </c>
      <c r="F112" s="613"/>
      <c r="G112" s="613"/>
      <c r="H112" s="613"/>
      <c r="I112" s="613"/>
      <c r="J112" s="51">
        <f>SUM(J113:J115)</f>
        <v>8250</v>
      </c>
      <c r="K112" s="85">
        <f>SUM(K113:K115)</f>
        <v>3150</v>
      </c>
      <c r="L112" s="427">
        <f>SUM(L113:L115)</f>
        <v>360699</v>
      </c>
      <c r="M112" s="85">
        <f>SUM(M113:M115)</f>
        <v>10000</v>
      </c>
      <c r="N112" s="201">
        <f aca="true" t="shared" si="3" ref="N112:N127">M112/K112*100</f>
        <v>317.46031746031747</v>
      </c>
    </row>
    <row r="113" spans="1:14" ht="12.75">
      <c r="A113" s="294"/>
      <c r="B113" s="295"/>
      <c r="C113" s="295"/>
      <c r="D113" s="214">
        <v>723131</v>
      </c>
      <c r="E113" s="553" t="s">
        <v>272</v>
      </c>
      <c r="F113" s="553"/>
      <c r="G113" s="553"/>
      <c r="H113" s="553"/>
      <c r="I113" s="553"/>
      <c r="J113" s="56">
        <v>-211</v>
      </c>
      <c r="K113" s="101">
        <v>0</v>
      </c>
      <c r="L113" s="430">
        <v>0</v>
      </c>
      <c r="M113" s="101">
        <v>0</v>
      </c>
      <c r="N113" s="516" t="s">
        <v>463</v>
      </c>
    </row>
    <row r="114" spans="1:14" ht="12.75">
      <c r="A114" s="294"/>
      <c r="B114" s="295"/>
      <c r="C114" s="295"/>
      <c r="D114" s="214">
        <v>723133</v>
      </c>
      <c r="E114" s="553" t="s">
        <v>273</v>
      </c>
      <c r="F114" s="553"/>
      <c r="G114" s="553"/>
      <c r="H114" s="553"/>
      <c r="I114" s="553"/>
      <c r="J114" s="56">
        <v>112</v>
      </c>
      <c r="K114" s="101">
        <v>150</v>
      </c>
      <c r="L114" s="430">
        <v>0</v>
      </c>
      <c r="M114" s="101">
        <v>0</v>
      </c>
      <c r="N114" s="201">
        <f t="shared" si="3"/>
        <v>0</v>
      </c>
    </row>
    <row r="115" spans="1:14" ht="12.75">
      <c r="A115" s="294"/>
      <c r="B115" s="295"/>
      <c r="C115" s="295"/>
      <c r="D115" s="214">
        <v>723139</v>
      </c>
      <c r="E115" s="553" t="s">
        <v>274</v>
      </c>
      <c r="F115" s="553"/>
      <c r="G115" s="553"/>
      <c r="H115" s="553"/>
      <c r="I115" s="553"/>
      <c r="J115" s="56">
        <v>8349</v>
      </c>
      <c r="K115" s="101">
        <v>3000</v>
      </c>
      <c r="L115" s="430">
        <v>360699</v>
      </c>
      <c r="M115" s="101">
        <v>10000</v>
      </c>
      <c r="N115" s="201">
        <f t="shared" si="3"/>
        <v>333.33333333333337</v>
      </c>
    </row>
    <row r="116" spans="1:14" ht="15.75">
      <c r="A116" s="257"/>
      <c r="B116" s="173"/>
      <c r="C116" s="173"/>
      <c r="D116" s="68" t="s">
        <v>25</v>
      </c>
      <c r="E116" s="613" t="s">
        <v>108</v>
      </c>
      <c r="F116" s="613"/>
      <c r="G116" s="613"/>
      <c r="H116" s="613"/>
      <c r="I116" s="613"/>
      <c r="J116" s="51">
        <f>SUM(J80+J87+J112)</f>
        <v>1407988</v>
      </c>
      <c r="K116" s="85">
        <f>K112+K87+K80</f>
        <v>1443358</v>
      </c>
      <c r="L116" s="427">
        <f>L80+L87+L112</f>
        <v>1654143</v>
      </c>
      <c r="M116" s="85">
        <f>M112+M87+M80</f>
        <v>1654110</v>
      </c>
      <c r="N116" s="201">
        <f t="shared" si="3"/>
        <v>114.60150565556155</v>
      </c>
    </row>
    <row r="117" spans="1:14" ht="15.75">
      <c r="A117" s="257"/>
      <c r="B117" s="173"/>
      <c r="C117" s="173"/>
      <c r="D117" s="68"/>
      <c r="E117" s="613" t="s">
        <v>44</v>
      </c>
      <c r="F117" s="613"/>
      <c r="G117" s="613"/>
      <c r="H117" s="613"/>
      <c r="I117" s="613"/>
      <c r="J117" s="51">
        <f>SUM(J78+J116)</f>
        <v>3178225</v>
      </c>
      <c r="K117" s="85">
        <f>SUM(K78+K116)</f>
        <v>3190830</v>
      </c>
      <c r="L117" s="427">
        <f>L116+L78</f>
        <v>3153835</v>
      </c>
      <c r="M117" s="85">
        <f>SUM(M78+M116)</f>
        <v>3620170</v>
      </c>
      <c r="N117" s="201">
        <f t="shared" si="3"/>
        <v>113.4554332258378</v>
      </c>
    </row>
    <row r="118" spans="1:14" ht="15.75">
      <c r="A118" s="257" t="s">
        <v>148</v>
      </c>
      <c r="B118" s="145">
        <v>730000</v>
      </c>
      <c r="C118" s="145"/>
      <c r="D118" s="70"/>
      <c r="E118" s="613" t="s">
        <v>67</v>
      </c>
      <c r="F118" s="613"/>
      <c r="G118" s="613"/>
      <c r="H118" s="613"/>
      <c r="I118" s="613"/>
      <c r="J118" s="51"/>
      <c r="K118" s="85"/>
      <c r="L118" s="427"/>
      <c r="M118" s="85"/>
      <c r="N118" s="201"/>
    </row>
    <row r="119" spans="1:14" ht="15.75">
      <c r="A119" s="257">
        <v>11</v>
      </c>
      <c r="B119" s="145"/>
      <c r="C119" s="145">
        <v>731100</v>
      </c>
      <c r="D119" s="70"/>
      <c r="E119" s="613" t="s">
        <v>36</v>
      </c>
      <c r="F119" s="613"/>
      <c r="G119" s="613"/>
      <c r="H119" s="613"/>
      <c r="I119" s="613"/>
      <c r="J119" s="51">
        <f>J120+J121</f>
        <v>52225</v>
      </c>
      <c r="K119" s="85">
        <f>K120+K121</f>
        <v>50000</v>
      </c>
      <c r="L119" s="427">
        <f>L120+L121</f>
        <v>0</v>
      </c>
      <c r="M119" s="85">
        <f>M120+M121</f>
        <v>100000</v>
      </c>
      <c r="N119" s="201">
        <f t="shared" si="3"/>
        <v>200</v>
      </c>
    </row>
    <row r="120" spans="1:14" ht="12.75">
      <c r="A120" s="376"/>
      <c r="B120" s="295"/>
      <c r="C120" s="295"/>
      <c r="D120" s="214">
        <v>731111</v>
      </c>
      <c r="E120" s="553" t="s">
        <v>398</v>
      </c>
      <c r="F120" s="553"/>
      <c r="G120" s="553"/>
      <c r="H120" s="553"/>
      <c r="I120" s="553"/>
      <c r="J120" s="56">
        <v>52225</v>
      </c>
      <c r="K120" s="101">
        <v>50000</v>
      </c>
      <c r="L120" s="430">
        <v>0</v>
      </c>
      <c r="M120" s="101">
        <v>100000</v>
      </c>
      <c r="N120" s="201">
        <f t="shared" si="3"/>
        <v>200</v>
      </c>
    </row>
    <row r="121" spans="1:14" ht="12.75">
      <c r="A121" s="376"/>
      <c r="B121" s="295"/>
      <c r="C121" s="295"/>
      <c r="D121" s="214">
        <v>731121</v>
      </c>
      <c r="E121" s="553" t="s">
        <v>351</v>
      </c>
      <c r="F121" s="553"/>
      <c r="G121" s="553"/>
      <c r="H121" s="553"/>
      <c r="I121" s="553"/>
      <c r="J121" s="56">
        <v>0</v>
      </c>
      <c r="K121" s="101">
        <v>0</v>
      </c>
      <c r="L121" s="430">
        <v>0</v>
      </c>
      <c r="M121" s="101">
        <v>0</v>
      </c>
      <c r="N121" s="201" t="e">
        <f t="shared" si="3"/>
        <v>#DIV/0!</v>
      </c>
    </row>
    <row r="122" spans="1:14" ht="15.75">
      <c r="A122" s="257">
        <v>12</v>
      </c>
      <c r="B122" s="145"/>
      <c r="C122" s="145">
        <v>732100</v>
      </c>
      <c r="D122" s="70"/>
      <c r="E122" s="613" t="s">
        <v>73</v>
      </c>
      <c r="F122" s="613"/>
      <c r="G122" s="613"/>
      <c r="H122" s="613"/>
      <c r="I122" s="613"/>
      <c r="J122" s="51">
        <f>SUM(J123:J126)</f>
        <v>562703</v>
      </c>
      <c r="K122" s="85">
        <f>K123+K124+K125+K126</f>
        <v>790000</v>
      </c>
      <c r="L122" s="427">
        <f>L123+L124+L125+L126</f>
        <v>934564</v>
      </c>
      <c r="M122" s="85">
        <f>M123+M124+M125</f>
        <v>1000000</v>
      </c>
      <c r="N122" s="201">
        <f t="shared" si="3"/>
        <v>126.58227848101266</v>
      </c>
    </row>
    <row r="123" spans="1:14" ht="12.75">
      <c r="A123" s="376"/>
      <c r="B123" s="67"/>
      <c r="C123" s="67"/>
      <c r="D123" s="214">
        <v>732111</v>
      </c>
      <c r="E123" s="553" t="s">
        <v>365</v>
      </c>
      <c r="F123" s="553"/>
      <c r="G123" s="553"/>
      <c r="H123" s="553"/>
      <c r="I123" s="553"/>
      <c r="J123" s="56">
        <v>0</v>
      </c>
      <c r="K123" s="101">
        <v>15000</v>
      </c>
      <c r="L123" s="430">
        <v>0</v>
      </c>
      <c r="M123" s="101">
        <v>0</v>
      </c>
      <c r="N123" s="516" t="s">
        <v>463</v>
      </c>
    </row>
    <row r="124" spans="1:14" ht="12.75">
      <c r="A124" s="521"/>
      <c r="B124" s="295"/>
      <c r="C124" s="295"/>
      <c r="D124" s="214">
        <v>732112</v>
      </c>
      <c r="E124" s="553" t="s">
        <v>27</v>
      </c>
      <c r="F124" s="553"/>
      <c r="G124" s="553"/>
      <c r="H124" s="553"/>
      <c r="I124" s="553"/>
      <c r="J124" s="56">
        <v>144404</v>
      </c>
      <c r="K124" s="101">
        <v>60000</v>
      </c>
      <c r="L124" s="430">
        <v>158840</v>
      </c>
      <c r="M124" s="101">
        <v>100000</v>
      </c>
      <c r="N124" s="201">
        <f t="shared" si="3"/>
        <v>166.66666666666669</v>
      </c>
    </row>
    <row r="125" spans="1:14" ht="12.75">
      <c r="A125" s="521"/>
      <c r="B125" s="295"/>
      <c r="C125" s="295"/>
      <c r="D125" s="214">
        <v>732114</v>
      </c>
      <c r="E125" s="553" t="s">
        <v>28</v>
      </c>
      <c r="F125" s="553"/>
      <c r="G125" s="553"/>
      <c r="H125" s="553"/>
      <c r="I125" s="553"/>
      <c r="J125" s="56">
        <v>418299</v>
      </c>
      <c r="K125" s="101">
        <v>700000</v>
      </c>
      <c r="L125" s="430">
        <v>760724</v>
      </c>
      <c r="M125" s="101">
        <v>900000</v>
      </c>
      <c r="N125" s="201">
        <f t="shared" si="3"/>
        <v>128.57142857142858</v>
      </c>
    </row>
    <row r="126" spans="1:14" ht="12.75">
      <c r="A126" s="521"/>
      <c r="B126" s="295"/>
      <c r="C126" s="295"/>
      <c r="D126" s="214">
        <v>732116</v>
      </c>
      <c r="E126" s="553" t="s">
        <v>43</v>
      </c>
      <c r="F126" s="553"/>
      <c r="G126" s="553"/>
      <c r="H126" s="553"/>
      <c r="I126" s="553"/>
      <c r="J126" s="56">
        <v>0</v>
      </c>
      <c r="K126" s="101">
        <v>15000</v>
      </c>
      <c r="L126" s="430">
        <v>15000</v>
      </c>
      <c r="M126" s="101">
        <v>0</v>
      </c>
      <c r="N126" s="516" t="s">
        <v>463</v>
      </c>
    </row>
    <row r="127" spans="1:14" ht="15.75">
      <c r="A127" s="223"/>
      <c r="B127" s="173"/>
      <c r="C127" s="173"/>
      <c r="D127" s="68" t="s">
        <v>91</v>
      </c>
      <c r="E127" s="613" t="s">
        <v>358</v>
      </c>
      <c r="F127" s="613"/>
      <c r="G127" s="613"/>
      <c r="H127" s="613"/>
      <c r="I127" s="613"/>
      <c r="J127" s="51">
        <f>J119+J122</f>
        <v>614928</v>
      </c>
      <c r="K127" s="85">
        <f>K119+K122</f>
        <v>840000</v>
      </c>
      <c r="L127" s="427">
        <f>L119+L122</f>
        <v>934564</v>
      </c>
      <c r="M127" s="85">
        <f>M119+M122</f>
        <v>1100000</v>
      </c>
      <c r="N127" s="201">
        <f t="shared" si="3"/>
        <v>130.95238095238096</v>
      </c>
    </row>
    <row r="128" spans="1:14" ht="15.75">
      <c r="A128" s="257" t="s">
        <v>297</v>
      </c>
      <c r="B128" s="145">
        <v>740000</v>
      </c>
      <c r="C128" s="145"/>
      <c r="D128" s="70"/>
      <c r="E128" s="613" t="s">
        <v>517</v>
      </c>
      <c r="F128" s="613"/>
      <c r="G128" s="613"/>
      <c r="H128" s="613"/>
      <c r="I128" s="613"/>
      <c r="J128" s="51"/>
      <c r="K128" s="85"/>
      <c r="L128" s="427"/>
      <c r="M128" s="85"/>
      <c r="N128" s="201"/>
    </row>
    <row r="129" spans="1:14" ht="15.75">
      <c r="A129" s="257">
        <v>13</v>
      </c>
      <c r="B129" s="145"/>
      <c r="C129" s="145">
        <v>742100</v>
      </c>
      <c r="D129" s="70"/>
      <c r="E129" s="613" t="s">
        <v>518</v>
      </c>
      <c r="F129" s="613"/>
      <c r="G129" s="613"/>
      <c r="H129" s="613"/>
      <c r="I129" s="613"/>
      <c r="J129" s="51">
        <f>J130</f>
        <v>0</v>
      </c>
      <c r="K129" s="85">
        <f>K130</f>
        <v>0</v>
      </c>
      <c r="L129" s="427">
        <f>L130</f>
        <v>200000</v>
      </c>
      <c r="M129" s="85">
        <f>M130</f>
        <v>200000</v>
      </c>
      <c r="N129" s="201" t="e">
        <f>M129/K129*100</f>
        <v>#DIV/0!</v>
      </c>
    </row>
    <row r="130" spans="1:14" ht="12.75">
      <c r="A130" s="521"/>
      <c r="B130" s="295"/>
      <c r="C130" s="295"/>
      <c r="D130" s="214">
        <v>742114</v>
      </c>
      <c r="E130" s="553" t="s">
        <v>519</v>
      </c>
      <c r="F130" s="553"/>
      <c r="G130" s="553"/>
      <c r="H130" s="553"/>
      <c r="I130" s="553"/>
      <c r="J130" s="56">
        <v>0</v>
      </c>
      <c r="K130" s="101">
        <v>0</v>
      </c>
      <c r="L130" s="430">
        <v>200000</v>
      </c>
      <c r="M130" s="101">
        <v>200000</v>
      </c>
      <c r="N130" s="516" t="s">
        <v>463</v>
      </c>
    </row>
    <row r="131" spans="1:14" ht="15.75">
      <c r="A131" s="223"/>
      <c r="B131" s="173"/>
      <c r="C131" s="173"/>
      <c r="D131" s="68" t="s">
        <v>111</v>
      </c>
      <c r="E131" s="613" t="s">
        <v>522</v>
      </c>
      <c r="F131" s="613"/>
      <c r="G131" s="613"/>
      <c r="H131" s="613"/>
      <c r="I131" s="613"/>
      <c r="J131" s="51">
        <f>J129</f>
        <v>0</v>
      </c>
      <c r="K131" s="85">
        <f>K129</f>
        <v>0</v>
      </c>
      <c r="L131" s="427">
        <f>L129</f>
        <v>200000</v>
      </c>
      <c r="M131" s="85">
        <f>M129</f>
        <v>200000</v>
      </c>
      <c r="N131" s="201" t="e">
        <f>M131/K131*100</f>
        <v>#DIV/0!</v>
      </c>
    </row>
    <row r="132" spans="1:14" ht="15.75">
      <c r="A132" s="537"/>
      <c r="B132" s="538"/>
      <c r="C132" s="538"/>
      <c r="D132" s="539"/>
      <c r="E132" s="540"/>
      <c r="F132" s="540"/>
      <c r="G132" s="540"/>
      <c r="H132" s="540"/>
      <c r="I132" s="540"/>
      <c r="J132" s="541"/>
      <c r="K132" s="542"/>
      <c r="L132" s="543"/>
      <c r="M132" s="542"/>
      <c r="N132" s="544"/>
    </row>
    <row r="133" spans="1:14" ht="12.75">
      <c r="A133" s="353"/>
      <c r="B133" s="353"/>
      <c r="C133" s="353"/>
      <c r="D133" s="487"/>
      <c r="E133" s="377"/>
      <c r="F133" s="377"/>
      <c r="G133" s="377"/>
      <c r="H133" s="377"/>
      <c r="I133" s="377"/>
      <c r="J133" s="175"/>
      <c r="K133" s="175"/>
      <c r="L133" s="175"/>
      <c r="M133" s="175"/>
      <c r="N133" s="523"/>
    </row>
    <row r="134" spans="1:14" ht="12.75">
      <c r="A134" s="353"/>
      <c r="B134" s="353"/>
      <c r="C134" s="353"/>
      <c r="D134" s="487"/>
      <c r="E134" s="377"/>
      <c r="F134" s="377"/>
      <c r="G134" s="377"/>
      <c r="H134" s="377"/>
      <c r="I134" s="377"/>
      <c r="J134" s="175"/>
      <c r="K134" s="175"/>
      <c r="L134" s="175"/>
      <c r="M134" s="175"/>
      <c r="N134" s="523"/>
    </row>
    <row r="135" spans="1:14" ht="12.75">
      <c r="A135" s="353"/>
      <c r="B135" s="353"/>
      <c r="C135" s="353"/>
      <c r="D135" s="487"/>
      <c r="E135" s="377"/>
      <c r="F135" s="377"/>
      <c r="G135" s="377"/>
      <c r="H135" s="377"/>
      <c r="I135" s="377"/>
      <c r="J135" s="175"/>
      <c r="K135" s="175"/>
      <c r="L135" s="175"/>
      <c r="M135" s="175"/>
      <c r="N135" s="523"/>
    </row>
    <row r="136" spans="1:14" ht="12.75">
      <c r="A136" s="627" t="s">
        <v>7</v>
      </c>
      <c r="B136" s="627"/>
      <c r="C136" s="627"/>
      <c r="D136" s="627"/>
      <c r="E136" s="627"/>
      <c r="F136" s="627"/>
      <c r="G136" s="627"/>
      <c r="H136" s="627"/>
      <c r="I136" s="627"/>
      <c r="J136" s="627"/>
      <c r="K136" s="627"/>
      <c r="L136" s="627"/>
      <c r="M136" s="627"/>
      <c r="N136" s="627"/>
    </row>
    <row r="137" spans="1:14" ht="12.75">
      <c r="A137" s="520" t="s">
        <v>4</v>
      </c>
      <c r="B137" s="520" t="s">
        <v>5</v>
      </c>
      <c r="C137" s="520" t="s">
        <v>6</v>
      </c>
      <c r="D137" s="520" t="s">
        <v>7</v>
      </c>
      <c r="E137" s="582" t="s">
        <v>8</v>
      </c>
      <c r="F137" s="582"/>
      <c r="G137" s="582"/>
      <c r="H137" s="582"/>
      <c r="I137" s="582"/>
      <c r="J137" s="421" t="s">
        <v>9</v>
      </c>
      <c r="K137" s="421" t="s">
        <v>10</v>
      </c>
      <c r="L137" s="421" t="s">
        <v>11</v>
      </c>
      <c r="M137" s="421" t="s">
        <v>12</v>
      </c>
      <c r="N137" s="422" t="s">
        <v>13</v>
      </c>
    </row>
    <row r="138" spans="1:14" ht="30" customHeight="1">
      <c r="A138" s="257" t="s">
        <v>298</v>
      </c>
      <c r="B138" s="152">
        <v>810000</v>
      </c>
      <c r="C138" s="152"/>
      <c r="D138" s="121"/>
      <c r="E138" s="625" t="s">
        <v>520</v>
      </c>
      <c r="F138" s="625"/>
      <c r="G138" s="625"/>
      <c r="H138" s="625"/>
      <c r="I138" s="625"/>
      <c r="J138" s="51"/>
      <c r="K138" s="85"/>
      <c r="L138" s="427"/>
      <c r="M138" s="85"/>
      <c r="N138" s="516"/>
    </row>
    <row r="139" spans="1:14" s="37" customFormat="1" ht="15.75">
      <c r="A139" s="376">
        <v>14</v>
      </c>
      <c r="B139" s="67"/>
      <c r="C139" s="257">
        <v>811000</v>
      </c>
      <c r="D139" s="42"/>
      <c r="E139" s="722" t="s">
        <v>465</v>
      </c>
      <c r="F139" s="722"/>
      <c r="G139" s="722"/>
      <c r="H139" s="722"/>
      <c r="I139" s="722"/>
      <c r="J139" s="51">
        <f>SUM(J140:J141)</f>
        <v>535246</v>
      </c>
      <c r="K139" s="85">
        <f>SUM(K140:K145)</f>
        <v>700000</v>
      </c>
      <c r="L139" s="427">
        <f>SUM(L140:L141)</f>
        <v>256976</v>
      </c>
      <c r="M139" s="85">
        <f>SUM(M140:M141)</f>
        <v>100000</v>
      </c>
      <c r="N139" s="516" t="s">
        <v>463</v>
      </c>
    </row>
    <row r="140" spans="1:14" ht="15.75">
      <c r="A140" s="376"/>
      <c r="B140" s="67"/>
      <c r="C140" s="257"/>
      <c r="D140" s="214">
        <v>811111</v>
      </c>
      <c r="E140" s="567" t="s">
        <v>490</v>
      </c>
      <c r="F140" s="568"/>
      <c r="G140" s="568"/>
      <c r="H140" s="568"/>
      <c r="I140" s="569"/>
      <c r="J140" s="56">
        <v>179756</v>
      </c>
      <c r="K140" s="101">
        <v>150000</v>
      </c>
      <c r="L140" s="430">
        <v>167881</v>
      </c>
      <c r="M140" s="101">
        <v>50000</v>
      </c>
      <c r="N140" s="516"/>
    </row>
    <row r="141" spans="1:14" ht="15.75">
      <c r="A141" s="376"/>
      <c r="B141" s="67"/>
      <c r="C141" s="257"/>
      <c r="D141" s="214">
        <v>811112</v>
      </c>
      <c r="E141" s="567" t="s">
        <v>526</v>
      </c>
      <c r="F141" s="568"/>
      <c r="G141" s="568"/>
      <c r="H141" s="568"/>
      <c r="I141" s="569"/>
      <c r="J141" s="56">
        <v>355490</v>
      </c>
      <c r="K141" s="101">
        <v>50000</v>
      </c>
      <c r="L141" s="430">
        <v>89095</v>
      </c>
      <c r="M141" s="101">
        <v>50000</v>
      </c>
      <c r="N141" s="516"/>
    </row>
    <row r="142" spans="1:14" ht="15.75">
      <c r="A142" s="376">
        <v>15</v>
      </c>
      <c r="B142" s="297"/>
      <c r="C142" s="257">
        <v>812000</v>
      </c>
      <c r="D142" s="214">
        <v>812000</v>
      </c>
      <c r="E142" s="553" t="s">
        <v>466</v>
      </c>
      <c r="F142" s="553"/>
      <c r="G142" s="553"/>
      <c r="H142" s="553"/>
      <c r="I142" s="553"/>
      <c r="J142" s="56">
        <v>0</v>
      </c>
      <c r="K142" s="101">
        <v>0</v>
      </c>
      <c r="L142" s="430">
        <v>0</v>
      </c>
      <c r="M142" s="101">
        <v>0</v>
      </c>
      <c r="N142" s="516" t="s">
        <v>463</v>
      </c>
    </row>
    <row r="143" spans="1:14" ht="15.75">
      <c r="A143" s="376">
        <v>16</v>
      </c>
      <c r="B143" s="299"/>
      <c r="C143" s="256">
        <v>813000</v>
      </c>
      <c r="D143" s="214">
        <v>813000</v>
      </c>
      <c r="E143" s="567" t="s">
        <v>467</v>
      </c>
      <c r="F143" s="568"/>
      <c r="G143" s="568"/>
      <c r="H143" s="568"/>
      <c r="I143" s="569"/>
      <c r="J143" s="56">
        <v>0</v>
      </c>
      <c r="K143" s="101">
        <v>0</v>
      </c>
      <c r="L143" s="430">
        <v>0</v>
      </c>
      <c r="M143" s="101">
        <v>0</v>
      </c>
      <c r="N143" s="516" t="s">
        <v>463</v>
      </c>
    </row>
    <row r="144" spans="1:14" ht="15.75">
      <c r="A144" s="376">
        <v>17</v>
      </c>
      <c r="B144" s="509"/>
      <c r="C144" s="225">
        <v>814000</v>
      </c>
      <c r="D144" s="302">
        <v>814331</v>
      </c>
      <c r="E144" s="567" t="s">
        <v>468</v>
      </c>
      <c r="F144" s="568"/>
      <c r="G144" s="568"/>
      <c r="H144" s="568"/>
      <c r="I144" s="569"/>
      <c r="J144" s="108">
        <v>0</v>
      </c>
      <c r="K144" s="103">
        <v>500000</v>
      </c>
      <c r="L144" s="435">
        <v>0</v>
      </c>
      <c r="M144" s="103">
        <v>0</v>
      </c>
      <c r="N144" s="517" t="s">
        <v>463</v>
      </c>
    </row>
    <row r="145" spans="1:14" ht="15.75">
      <c r="A145" s="376">
        <v>18</v>
      </c>
      <c r="B145" s="301"/>
      <c r="C145" s="231">
        <v>815000</v>
      </c>
      <c r="D145" s="302">
        <v>815000</v>
      </c>
      <c r="E145" s="567" t="s">
        <v>469</v>
      </c>
      <c r="F145" s="568"/>
      <c r="G145" s="568"/>
      <c r="H145" s="568"/>
      <c r="I145" s="569"/>
      <c r="J145" s="108">
        <v>0</v>
      </c>
      <c r="K145" s="103">
        <v>0</v>
      </c>
      <c r="L145" s="435">
        <v>0</v>
      </c>
      <c r="M145" s="103">
        <v>0</v>
      </c>
      <c r="N145" s="516" t="s">
        <v>463</v>
      </c>
    </row>
    <row r="146" spans="1:14" ht="30" customHeight="1">
      <c r="A146" s="233"/>
      <c r="B146" s="153"/>
      <c r="C146" s="120"/>
      <c r="D146" s="72" t="s">
        <v>521</v>
      </c>
      <c r="E146" s="608" t="s">
        <v>470</v>
      </c>
      <c r="F146" s="609"/>
      <c r="G146" s="609"/>
      <c r="H146" s="609"/>
      <c r="I146" s="610"/>
      <c r="J146" s="53">
        <f>SUM(J139)</f>
        <v>535246</v>
      </c>
      <c r="K146" s="270">
        <f>SUM(K139)</f>
        <v>700000</v>
      </c>
      <c r="L146" s="427">
        <f>SUM(L139)</f>
        <v>256976</v>
      </c>
      <c r="M146" s="270">
        <f>SUM(M139:M139)</f>
        <v>100000</v>
      </c>
      <c r="N146" s="516" t="s">
        <v>463</v>
      </c>
    </row>
    <row r="147" spans="1:14" ht="31.5" customHeight="1">
      <c r="A147" s="234"/>
      <c r="B147" s="149"/>
      <c r="C147" s="149"/>
      <c r="D147" s="70"/>
      <c r="E147" s="608" t="s">
        <v>474</v>
      </c>
      <c r="F147" s="609"/>
      <c r="G147" s="609"/>
      <c r="H147" s="609"/>
      <c r="I147" s="610"/>
      <c r="J147" s="51">
        <f>J78+J116+J127+J131+J146</f>
        <v>4328399</v>
      </c>
      <c r="K147" s="85">
        <f>SUM(K117+K127+K131+K146)</f>
        <v>4730830</v>
      </c>
      <c r="L147" s="427">
        <f>L117+L127+L131+L146</f>
        <v>4545375</v>
      </c>
      <c r="M147" s="85">
        <f>SUM(M117+M127+M131+M146)</f>
        <v>5020170</v>
      </c>
      <c r="N147" s="201">
        <f>M147/K147*100</f>
        <v>106.116051517387</v>
      </c>
    </row>
    <row r="148" spans="1:14" ht="15.75">
      <c r="A148" s="73"/>
      <c r="B148" s="73"/>
      <c r="C148" s="73"/>
      <c r="D148" s="74"/>
      <c r="E148" s="74"/>
      <c r="F148" s="74"/>
      <c r="G148" s="74"/>
      <c r="H148" s="74"/>
      <c r="I148" s="75"/>
      <c r="J148" s="76"/>
      <c r="K148" s="76"/>
      <c r="L148" s="76"/>
      <c r="M148" s="76"/>
      <c r="N148" s="77"/>
    </row>
    <row r="149" spans="1:14" ht="15.75">
      <c r="A149" s="73"/>
      <c r="B149" s="73"/>
      <c r="C149" s="73"/>
      <c r="D149" s="74"/>
      <c r="E149" s="74"/>
      <c r="F149" s="74"/>
      <c r="G149" s="74"/>
      <c r="H149" s="74"/>
      <c r="I149" s="75"/>
      <c r="J149" s="76"/>
      <c r="K149" s="76"/>
      <c r="L149" s="76"/>
      <c r="M149" s="76"/>
      <c r="N149" s="77"/>
    </row>
    <row r="150" spans="1:14" ht="15.75">
      <c r="A150" s="73"/>
      <c r="B150" s="73"/>
      <c r="C150" s="73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7"/>
    </row>
    <row r="151" spans="1:14" ht="15.75">
      <c r="A151" s="73"/>
      <c r="B151" s="73"/>
      <c r="C151" s="73"/>
      <c r="D151" s="74"/>
      <c r="E151" s="74"/>
      <c r="F151" s="74"/>
      <c r="G151" s="74"/>
      <c r="H151" s="74"/>
      <c r="I151" s="75"/>
      <c r="J151" s="76"/>
      <c r="K151" s="76"/>
      <c r="L151" s="76"/>
      <c r="M151" s="76"/>
      <c r="N151" s="77"/>
    </row>
    <row r="152" spans="1:14" ht="15.75">
      <c r="A152" s="73"/>
      <c r="B152" s="73"/>
      <c r="C152" s="73"/>
      <c r="D152" s="74"/>
      <c r="E152" s="74"/>
      <c r="F152" s="74"/>
      <c r="G152" s="74"/>
      <c r="H152" s="74"/>
      <c r="I152" s="75"/>
      <c r="J152" s="76"/>
      <c r="K152" s="76"/>
      <c r="L152" s="76"/>
      <c r="M152" s="76"/>
      <c r="N152" s="77"/>
    </row>
    <row r="153" spans="1:14" ht="15.75">
      <c r="A153" s="73"/>
      <c r="B153" s="73"/>
      <c r="C153" s="73"/>
      <c r="D153" s="74"/>
      <c r="E153" s="74"/>
      <c r="F153" s="74"/>
      <c r="G153" s="74"/>
      <c r="H153" s="74"/>
      <c r="I153" s="75"/>
      <c r="J153" s="76"/>
      <c r="K153" s="76"/>
      <c r="L153" s="76"/>
      <c r="M153" s="76"/>
      <c r="N153" s="77"/>
    </row>
    <row r="154" spans="1:14" ht="15.75">
      <c r="A154" s="73"/>
      <c r="B154" s="73"/>
      <c r="C154" s="73"/>
      <c r="D154" s="74"/>
      <c r="E154" s="74"/>
      <c r="F154" s="74"/>
      <c r="G154" s="74"/>
      <c r="H154" s="74"/>
      <c r="I154" s="75"/>
      <c r="J154" s="76"/>
      <c r="K154" s="76"/>
      <c r="L154" s="76"/>
      <c r="M154" s="76"/>
      <c r="N154" s="77"/>
    </row>
    <row r="155" spans="1:14" ht="15.75">
      <c r="A155" s="73"/>
      <c r="B155" s="73"/>
      <c r="C155" s="73"/>
      <c r="D155" s="74"/>
      <c r="E155" s="74"/>
      <c r="F155" s="74"/>
      <c r="G155" s="74"/>
      <c r="H155" s="74"/>
      <c r="I155" s="75"/>
      <c r="J155" s="76"/>
      <c r="K155" s="76"/>
      <c r="L155" s="76"/>
      <c r="M155" s="76"/>
      <c r="N155" s="77"/>
    </row>
    <row r="156" spans="1:14" ht="15.75">
      <c r="A156" s="73"/>
      <c r="B156" s="73"/>
      <c r="C156" s="73"/>
      <c r="D156" s="74"/>
      <c r="E156" s="74"/>
      <c r="F156" s="74"/>
      <c r="G156" s="74"/>
      <c r="H156" s="74"/>
      <c r="I156" s="75"/>
      <c r="J156" s="76"/>
      <c r="K156" s="76"/>
      <c r="L156" s="76"/>
      <c r="M156" s="76"/>
      <c r="N156" s="77"/>
    </row>
    <row r="157" spans="1:14" ht="15.75">
      <c r="A157" s="73"/>
      <c r="B157" s="73"/>
      <c r="C157" s="73"/>
      <c r="D157" s="74"/>
      <c r="E157" s="74"/>
      <c r="F157" s="74"/>
      <c r="G157" s="74"/>
      <c r="H157" s="74"/>
      <c r="I157" s="75"/>
      <c r="J157" s="76"/>
      <c r="K157" s="76"/>
      <c r="L157" s="76"/>
      <c r="M157" s="76"/>
      <c r="N157" s="77"/>
    </row>
    <row r="158" spans="1:14" ht="15.75">
      <c r="A158" s="73"/>
      <c r="B158" s="73"/>
      <c r="C158" s="73"/>
      <c r="D158" s="74"/>
      <c r="E158" s="74"/>
      <c r="F158" s="74"/>
      <c r="G158" s="74"/>
      <c r="H158" s="74"/>
      <c r="I158" s="75"/>
      <c r="J158" s="76"/>
      <c r="K158" s="76"/>
      <c r="L158" s="76"/>
      <c r="M158" s="76"/>
      <c r="N158" s="77"/>
    </row>
    <row r="159" spans="1:14" ht="15.75">
      <c r="A159" s="73"/>
      <c r="B159" s="73"/>
      <c r="C159" s="73"/>
      <c r="D159" s="74"/>
      <c r="E159" s="74"/>
      <c r="F159" s="74"/>
      <c r="G159" s="74"/>
      <c r="H159" s="74"/>
      <c r="I159" s="75"/>
      <c r="J159" s="76"/>
      <c r="K159" s="76"/>
      <c r="L159" s="76"/>
      <c r="M159" s="76"/>
      <c r="N159" s="77"/>
    </row>
    <row r="160" spans="1:14" ht="15.75">
      <c r="A160" s="73"/>
      <c r="B160" s="73"/>
      <c r="C160" s="73"/>
      <c r="D160" s="74"/>
      <c r="E160" s="74"/>
      <c r="F160" s="74"/>
      <c r="G160" s="74"/>
      <c r="H160" s="74"/>
      <c r="I160" s="75"/>
      <c r="J160" s="76"/>
      <c r="K160" s="76"/>
      <c r="L160" s="76"/>
      <c r="M160" s="76"/>
      <c r="N160" s="77"/>
    </row>
    <row r="161" spans="1:14" ht="15.75">
      <c r="A161" s="73"/>
      <c r="B161" s="73"/>
      <c r="C161" s="73"/>
      <c r="D161" s="74"/>
      <c r="E161" s="74"/>
      <c r="F161" s="74"/>
      <c r="G161" s="74"/>
      <c r="H161" s="74"/>
      <c r="I161" s="75"/>
      <c r="J161" s="76"/>
      <c r="K161" s="76"/>
      <c r="L161" s="76"/>
      <c r="M161" s="76"/>
      <c r="N161" s="77"/>
    </row>
    <row r="162" spans="1:14" ht="15.75">
      <c r="A162" s="73"/>
      <c r="B162" s="73"/>
      <c r="C162" s="73"/>
      <c r="D162" s="74"/>
      <c r="E162" s="74"/>
      <c r="F162" s="74"/>
      <c r="G162" s="74"/>
      <c r="H162" s="74"/>
      <c r="I162" s="75"/>
      <c r="J162" s="76"/>
      <c r="K162" s="76"/>
      <c r="L162" s="76"/>
      <c r="M162" s="76"/>
      <c r="N162" s="77"/>
    </row>
    <row r="163" spans="1:14" ht="15.75">
      <c r="A163" s="73"/>
      <c r="B163" s="73"/>
      <c r="C163" s="73"/>
      <c r="D163" s="74"/>
      <c r="E163" s="74"/>
      <c r="F163" s="74"/>
      <c r="G163" s="74"/>
      <c r="H163" s="74"/>
      <c r="I163" s="75"/>
      <c r="J163" s="76"/>
      <c r="K163" s="76"/>
      <c r="L163" s="76"/>
      <c r="M163" s="76"/>
      <c r="N163" s="77"/>
    </row>
    <row r="164" spans="1:14" ht="15.75">
      <c r="A164" s="73"/>
      <c r="B164" s="73"/>
      <c r="C164" s="73"/>
      <c r="D164" s="74"/>
      <c r="E164" s="74"/>
      <c r="F164" s="74"/>
      <c r="G164" s="74"/>
      <c r="H164" s="74"/>
      <c r="I164" s="75"/>
      <c r="J164" s="76"/>
      <c r="K164" s="76"/>
      <c r="L164" s="76"/>
      <c r="M164" s="76"/>
      <c r="N164" s="77"/>
    </row>
    <row r="165" spans="1:14" ht="15.75">
      <c r="A165" s="73"/>
      <c r="B165" s="73"/>
      <c r="C165" s="73"/>
      <c r="D165" s="74"/>
      <c r="E165" s="74"/>
      <c r="F165" s="74"/>
      <c r="G165" s="74"/>
      <c r="H165" s="74"/>
      <c r="I165" s="75"/>
      <c r="J165" s="76"/>
      <c r="K165" s="76"/>
      <c r="L165" s="76"/>
      <c r="M165" s="76"/>
      <c r="N165" s="77"/>
    </row>
    <row r="166" spans="1:14" ht="15.75">
      <c r="A166" s="73"/>
      <c r="B166" s="73"/>
      <c r="C166" s="73"/>
      <c r="D166" s="74"/>
      <c r="E166" s="74"/>
      <c r="F166" s="74"/>
      <c r="G166" s="74"/>
      <c r="H166" s="74"/>
      <c r="I166" s="75"/>
      <c r="J166" s="76"/>
      <c r="K166" s="76"/>
      <c r="L166" s="76"/>
      <c r="M166" s="76"/>
      <c r="N166" s="77"/>
    </row>
    <row r="167" spans="1:14" ht="15.75">
      <c r="A167" s="73"/>
      <c r="B167" s="73"/>
      <c r="C167" s="73"/>
      <c r="D167" s="74"/>
      <c r="E167" s="74"/>
      <c r="F167" s="74"/>
      <c r="G167" s="74"/>
      <c r="H167" s="74"/>
      <c r="I167" s="75"/>
      <c r="J167" s="76"/>
      <c r="K167" s="76"/>
      <c r="L167" s="76"/>
      <c r="M167" s="76"/>
      <c r="N167" s="77"/>
    </row>
    <row r="168" spans="1:14" ht="15.75">
      <c r="A168" s="73"/>
      <c r="B168" s="73"/>
      <c r="C168" s="73"/>
      <c r="D168" s="74"/>
      <c r="E168" s="74"/>
      <c r="F168" s="74"/>
      <c r="G168" s="74"/>
      <c r="H168" s="74"/>
      <c r="I168" s="75"/>
      <c r="J168" s="76"/>
      <c r="K168" s="76"/>
      <c r="L168" s="76"/>
      <c r="M168" s="76"/>
      <c r="N168" s="77"/>
    </row>
    <row r="169" spans="1:14" ht="15.75">
      <c r="A169" s="73"/>
      <c r="B169" s="73"/>
      <c r="C169" s="73"/>
      <c r="D169" s="74"/>
      <c r="E169" s="74"/>
      <c r="F169" s="74"/>
      <c r="G169" s="74"/>
      <c r="H169" s="74"/>
      <c r="I169" s="75"/>
      <c r="J169" s="76"/>
      <c r="K169" s="76"/>
      <c r="L169" s="76"/>
      <c r="M169" s="76"/>
      <c r="N169" s="77"/>
    </row>
    <row r="170" spans="1:14" ht="14.25">
      <c r="A170" s="665" t="s">
        <v>8</v>
      </c>
      <c r="B170" s="666"/>
      <c r="C170" s="666"/>
      <c r="D170" s="666"/>
      <c r="E170" s="666"/>
      <c r="F170" s="666"/>
      <c r="G170" s="666"/>
      <c r="H170" s="666"/>
      <c r="I170" s="666"/>
      <c r="J170" s="666"/>
      <c r="K170" s="666"/>
      <c r="L170" s="666"/>
      <c r="M170" s="666"/>
      <c r="N170" s="666"/>
    </row>
    <row r="171" spans="1:14" ht="15.75">
      <c r="A171" s="80" t="s">
        <v>45</v>
      </c>
      <c r="B171" s="78"/>
      <c r="C171" s="80"/>
      <c r="D171" s="79"/>
      <c r="E171" s="79"/>
      <c r="F171" s="79"/>
      <c r="G171" s="79"/>
      <c r="H171" s="79"/>
      <c r="I171" s="79"/>
      <c r="J171" s="81"/>
      <c r="K171" s="81"/>
      <c r="L171" s="81"/>
      <c r="M171" s="81"/>
      <c r="N171" s="82"/>
    </row>
    <row r="172" spans="1:14" ht="12.75">
      <c r="A172" s="657" t="s">
        <v>33</v>
      </c>
      <c r="B172" s="611" t="s">
        <v>118</v>
      </c>
      <c r="C172" s="611" t="s">
        <v>278</v>
      </c>
      <c r="D172" s="611" t="s">
        <v>0</v>
      </c>
      <c r="E172" s="616" t="s">
        <v>19</v>
      </c>
      <c r="F172" s="617"/>
      <c r="G172" s="617"/>
      <c r="H172" s="617"/>
      <c r="I172" s="618"/>
      <c r="J172" s="614" t="s">
        <v>511</v>
      </c>
      <c r="K172" s="558" t="s">
        <v>512</v>
      </c>
      <c r="L172" s="558" t="s">
        <v>513</v>
      </c>
      <c r="M172" s="558" t="s">
        <v>508</v>
      </c>
      <c r="N172" s="614" t="s">
        <v>376</v>
      </c>
    </row>
    <row r="173" spans="1:14" ht="47.25" customHeight="1">
      <c r="A173" s="657"/>
      <c r="B173" s="612"/>
      <c r="C173" s="612"/>
      <c r="D173" s="612"/>
      <c r="E173" s="619"/>
      <c r="F173" s="620"/>
      <c r="G173" s="620"/>
      <c r="H173" s="620"/>
      <c r="I173" s="621"/>
      <c r="J173" s="615"/>
      <c r="K173" s="558"/>
      <c r="L173" s="558"/>
      <c r="M173" s="558"/>
      <c r="N173" s="615"/>
    </row>
    <row r="174" spans="1:14" ht="12.75">
      <c r="A174" s="520" t="s">
        <v>4</v>
      </c>
      <c r="B174" s="520" t="s">
        <v>5</v>
      </c>
      <c r="C174" s="520" t="s">
        <v>6</v>
      </c>
      <c r="D174" s="520" t="s">
        <v>7</v>
      </c>
      <c r="E174" s="582" t="s">
        <v>8</v>
      </c>
      <c r="F174" s="582"/>
      <c r="G174" s="582"/>
      <c r="H174" s="582"/>
      <c r="I174" s="582"/>
      <c r="J174" s="421" t="s">
        <v>9</v>
      </c>
      <c r="K174" s="421" t="s">
        <v>10</v>
      </c>
      <c r="L174" s="421" t="s">
        <v>11</v>
      </c>
      <c r="M174" s="421" t="s">
        <v>12</v>
      </c>
      <c r="N174" s="422" t="s">
        <v>13</v>
      </c>
    </row>
    <row r="175" spans="1:14" ht="15.75">
      <c r="A175" s="217" t="s">
        <v>296</v>
      </c>
      <c r="B175" s="138" t="s">
        <v>50</v>
      </c>
      <c r="C175" s="158"/>
      <c r="D175" s="202"/>
      <c r="E175" s="583" t="s">
        <v>51</v>
      </c>
      <c r="F175" s="584"/>
      <c r="G175" s="584"/>
      <c r="H175" s="584"/>
      <c r="I175" s="585"/>
      <c r="J175" s="51">
        <f>J176+J181</f>
        <v>1417927</v>
      </c>
      <c r="K175" s="85">
        <f>K176+K181</f>
        <v>1440500</v>
      </c>
      <c r="L175" s="427">
        <f>L176+L181</f>
        <v>1156895</v>
      </c>
      <c r="M175" s="85">
        <f>M176+M181</f>
        <v>1725950</v>
      </c>
      <c r="N175" s="172">
        <f>M175/K175*100</f>
        <v>119.81603609857687</v>
      </c>
    </row>
    <row r="176" spans="1:14" ht="15.75">
      <c r="A176" s="257">
        <v>1</v>
      </c>
      <c r="B176" s="145"/>
      <c r="C176" s="69">
        <v>611100</v>
      </c>
      <c r="D176" s="70">
        <v>611100</v>
      </c>
      <c r="E176" s="667" t="s">
        <v>70</v>
      </c>
      <c r="F176" s="668"/>
      <c r="G176" s="668"/>
      <c r="H176" s="668"/>
      <c r="I176" s="669"/>
      <c r="J176" s="52">
        <f>SUM(J177:J180)</f>
        <v>1195418</v>
      </c>
      <c r="K176" s="107">
        <f>SUM(K177:K180)</f>
        <v>1213000</v>
      </c>
      <c r="L176" s="436">
        <f>SUM(L177:L180)</f>
        <v>961763</v>
      </c>
      <c r="M176" s="107">
        <f>SUM(M177:M180)</f>
        <v>1406500</v>
      </c>
      <c r="N176" s="172">
        <f aca="true" t="shared" si="4" ref="N176:N202">M176/K176*100</f>
        <v>115.95218466611708</v>
      </c>
    </row>
    <row r="177" spans="1:14" ht="12.75">
      <c r="A177" s="294"/>
      <c r="B177" s="200"/>
      <c r="C177" s="303"/>
      <c r="D177" s="214">
        <v>611111</v>
      </c>
      <c r="E177" s="603" t="s">
        <v>321</v>
      </c>
      <c r="F177" s="604"/>
      <c r="G177" s="604"/>
      <c r="H177" s="604"/>
      <c r="I177" s="605"/>
      <c r="J177" s="110">
        <v>824839</v>
      </c>
      <c r="K177" s="111">
        <v>840000</v>
      </c>
      <c r="L177" s="437">
        <v>669038</v>
      </c>
      <c r="M177" s="111">
        <v>975000</v>
      </c>
      <c r="N177" s="172">
        <f t="shared" si="4"/>
        <v>116.07142857142858</v>
      </c>
    </row>
    <row r="178" spans="1:14" ht="12.75">
      <c r="A178" s="294"/>
      <c r="B178" s="200"/>
      <c r="C178" s="303"/>
      <c r="D178" s="214">
        <v>611131</v>
      </c>
      <c r="E178" s="567" t="s">
        <v>141</v>
      </c>
      <c r="F178" s="601"/>
      <c r="G178" s="601"/>
      <c r="H178" s="601"/>
      <c r="I178" s="602"/>
      <c r="J178" s="110">
        <v>203221</v>
      </c>
      <c r="K178" s="111">
        <v>205000</v>
      </c>
      <c r="L178" s="437">
        <v>160527</v>
      </c>
      <c r="M178" s="111">
        <v>237500</v>
      </c>
      <c r="N178" s="172">
        <f t="shared" si="4"/>
        <v>115.85365853658536</v>
      </c>
    </row>
    <row r="179" spans="1:14" ht="12.75">
      <c r="A179" s="306"/>
      <c r="B179" s="200"/>
      <c r="C179" s="303"/>
      <c r="D179" s="214">
        <v>611132</v>
      </c>
      <c r="E179" s="567" t="s">
        <v>142</v>
      </c>
      <c r="F179" s="568"/>
      <c r="G179" s="568"/>
      <c r="H179" s="568"/>
      <c r="I179" s="569"/>
      <c r="J179" s="110">
        <v>149427</v>
      </c>
      <c r="K179" s="111">
        <v>149500</v>
      </c>
      <c r="L179" s="437">
        <v>118034</v>
      </c>
      <c r="M179" s="111">
        <v>173000</v>
      </c>
      <c r="N179" s="172">
        <f t="shared" si="4"/>
        <v>115.71906354515049</v>
      </c>
    </row>
    <row r="180" spans="1:14" ht="12.75">
      <c r="A180" s="294"/>
      <c r="B180" s="200"/>
      <c r="C180" s="303"/>
      <c r="D180" s="214">
        <v>611133</v>
      </c>
      <c r="E180" s="567" t="s">
        <v>143</v>
      </c>
      <c r="F180" s="568"/>
      <c r="G180" s="568"/>
      <c r="H180" s="568"/>
      <c r="I180" s="569"/>
      <c r="J180" s="110">
        <v>17931</v>
      </c>
      <c r="K180" s="111">
        <v>18500</v>
      </c>
      <c r="L180" s="437">
        <v>14164</v>
      </c>
      <c r="M180" s="111">
        <v>21000</v>
      </c>
      <c r="N180" s="172">
        <f t="shared" si="4"/>
        <v>113.51351351351352</v>
      </c>
    </row>
    <row r="181" spans="1:14" ht="15.75">
      <c r="A181" s="257">
        <v>2</v>
      </c>
      <c r="B181" s="145"/>
      <c r="C181" s="69">
        <v>611200</v>
      </c>
      <c r="D181" s="68"/>
      <c r="E181" s="586" t="s">
        <v>53</v>
      </c>
      <c r="F181" s="587"/>
      <c r="G181" s="587"/>
      <c r="H181" s="587"/>
      <c r="I181" s="588"/>
      <c r="J181" s="51">
        <f>SUM(J182:J188)</f>
        <v>222509</v>
      </c>
      <c r="K181" s="85">
        <f>SUM(K182:K188)</f>
        <v>227500</v>
      </c>
      <c r="L181" s="427">
        <f>SUM(L182:L188)</f>
        <v>195132</v>
      </c>
      <c r="M181" s="85">
        <f>SUM(M182:M188)</f>
        <v>319450</v>
      </c>
      <c r="N181" s="172">
        <f t="shared" si="4"/>
        <v>140.41758241758242</v>
      </c>
    </row>
    <row r="182" spans="1:14" ht="12.75">
      <c r="A182" s="294"/>
      <c r="B182" s="307"/>
      <c r="C182" s="308"/>
      <c r="D182" s="309">
        <v>611211</v>
      </c>
      <c r="E182" s="567" t="s">
        <v>56</v>
      </c>
      <c r="F182" s="568"/>
      <c r="G182" s="568"/>
      <c r="H182" s="568"/>
      <c r="I182" s="569"/>
      <c r="J182" s="56">
        <v>58351</v>
      </c>
      <c r="K182" s="104">
        <v>58000</v>
      </c>
      <c r="L182" s="438">
        <v>53152</v>
      </c>
      <c r="M182" s="104">
        <v>74250</v>
      </c>
      <c r="N182" s="172">
        <f t="shared" si="4"/>
        <v>128.01724137931035</v>
      </c>
    </row>
    <row r="183" spans="1:14" ht="12.75">
      <c r="A183" s="294"/>
      <c r="B183" s="307"/>
      <c r="C183" s="308"/>
      <c r="D183" s="309">
        <v>611221</v>
      </c>
      <c r="E183" s="567" t="s">
        <v>58</v>
      </c>
      <c r="F183" s="568"/>
      <c r="G183" s="568"/>
      <c r="H183" s="568"/>
      <c r="I183" s="569"/>
      <c r="J183" s="56">
        <v>112171</v>
      </c>
      <c r="K183" s="104">
        <v>110000</v>
      </c>
      <c r="L183" s="438">
        <v>103230</v>
      </c>
      <c r="M183" s="104">
        <v>170000</v>
      </c>
      <c r="N183" s="172">
        <f t="shared" si="4"/>
        <v>154.54545454545453</v>
      </c>
    </row>
    <row r="184" spans="1:14" ht="12.75">
      <c r="A184" s="294"/>
      <c r="B184" s="307"/>
      <c r="C184" s="308"/>
      <c r="D184" s="309">
        <v>611224</v>
      </c>
      <c r="E184" s="567" t="s">
        <v>71</v>
      </c>
      <c r="F184" s="568"/>
      <c r="G184" s="568"/>
      <c r="H184" s="568"/>
      <c r="I184" s="569"/>
      <c r="J184" s="56">
        <v>26000</v>
      </c>
      <c r="K184" s="104">
        <v>32500</v>
      </c>
      <c r="L184" s="438">
        <v>32500</v>
      </c>
      <c r="M184" s="104">
        <v>35200</v>
      </c>
      <c r="N184" s="172">
        <f t="shared" si="4"/>
        <v>108.3076923076923</v>
      </c>
    </row>
    <row r="185" spans="1:14" ht="12.75">
      <c r="A185" s="294"/>
      <c r="B185" s="307"/>
      <c r="C185" s="308"/>
      <c r="D185" s="309">
        <v>611225</v>
      </c>
      <c r="E185" s="567" t="s">
        <v>40</v>
      </c>
      <c r="F185" s="568"/>
      <c r="G185" s="568"/>
      <c r="H185" s="568"/>
      <c r="I185" s="569"/>
      <c r="J185" s="56">
        <v>8176</v>
      </c>
      <c r="K185" s="104">
        <v>9000</v>
      </c>
      <c r="L185" s="438">
        <v>0</v>
      </c>
      <c r="M185" s="104">
        <v>25000</v>
      </c>
      <c r="N185" s="172">
        <f t="shared" si="4"/>
        <v>277.77777777777777</v>
      </c>
    </row>
    <row r="186" spans="1:14" ht="12.75">
      <c r="A186" s="294"/>
      <c r="B186" s="307"/>
      <c r="C186" s="308"/>
      <c r="D186" s="309">
        <v>611226</v>
      </c>
      <c r="E186" s="567" t="s">
        <v>267</v>
      </c>
      <c r="F186" s="568"/>
      <c r="G186" s="568"/>
      <c r="H186" s="568"/>
      <c r="I186" s="569"/>
      <c r="J186" s="56">
        <v>1410</v>
      </c>
      <c r="K186" s="104">
        <v>5000</v>
      </c>
      <c r="L186" s="438">
        <v>1750</v>
      </c>
      <c r="M186" s="104">
        <v>5000</v>
      </c>
      <c r="N186" s="172">
        <f t="shared" si="4"/>
        <v>100</v>
      </c>
    </row>
    <row r="187" spans="1:14" ht="12.75">
      <c r="A187" s="294"/>
      <c r="B187" s="307"/>
      <c r="C187" s="308"/>
      <c r="D187" s="309">
        <v>611227</v>
      </c>
      <c r="E187" s="567" t="s">
        <v>57</v>
      </c>
      <c r="F187" s="568"/>
      <c r="G187" s="568"/>
      <c r="H187" s="568"/>
      <c r="I187" s="569"/>
      <c r="J187" s="56">
        <v>7980</v>
      </c>
      <c r="K187" s="104">
        <v>8000</v>
      </c>
      <c r="L187" s="438">
        <v>0</v>
      </c>
      <c r="M187" s="104">
        <v>5000</v>
      </c>
      <c r="N187" s="172">
        <f t="shared" si="4"/>
        <v>62.5</v>
      </c>
    </row>
    <row r="188" spans="1:14" ht="12.75">
      <c r="A188" s="294"/>
      <c r="B188" s="307"/>
      <c r="C188" s="308"/>
      <c r="D188" s="309">
        <v>611229</v>
      </c>
      <c r="E188" s="567" t="s">
        <v>277</v>
      </c>
      <c r="F188" s="568"/>
      <c r="G188" s="568"/>
      <c r="H188" s="568"/>
      <c r="I188" s="569"/>
      <c r="J188" s="56">
        <v>8421</v>
      </c>
      <c r="K188" s="104">
        <v>5000</v>
      </c>
      <c r="L188" s="438">
        <v>4500</v>
      </c>
      <c r="M188" s="104">
        <v>5000</v>
      </c>
      <c r="N188" s="172">
        <f t="shared" si="4"/>
        <v>100</v>
      </c>
    </row>
    <row r="189" spans="1:14" ht="15.75">
      <c r="A189" s="257" t="s">
        <v>26</v>
      </c>
      <c r="B189" s="145">
        <v>612000</v>
      </c>
      <c r="C189" s="69"/>
      <c r="D189" s="69"/>
      <c r="E189" s="586" t="s">
        <v>144</v>
      </c>
      <c r="F189" s="587"/>
      <c r="G189" s="587"/>
      <c r="H189" s="587"/>
      <c r="I189" s="588"/>
      <c r="J189" s="51">
        <f>J190</f>
        <v>125519</v>
      </c>
      <c r="K189" s="87">
        <f>K190</f>
        <v>131200</v>
      </c>
      <c r="L189" s="439">
        <f>L191</f>
        <v>99149</v>
      </c>
      <c r="M189" s="87">
        <f>M190</f>
        <v>146800</v>
      </c>
      <c r="N189" s="172">
        <f t="shared" si="4"/>
        <v>111.89024390243902</v>
      </c>
    </row>
    <row r="190" spans="1:14" ht="15.75">
      <c r="A190" s="257">
        <v>3</v>
      </c>
      <c r="B190" s="145"/>
      <c r="C190" s="69">
        <v>612100</v>
      </c>
      <c r="D190" s="69"/>
      <c r="E190" s="586" t="s">
        <v>145</v>
      </c>
      <c r="F190" s="587"/>
      <c r="G190" s="587"/>
      <c r="H190" s="587"/>
      <c r="I190" s="588"/>
      <c r="J190" s="51">
        <f>J191</f>
        <v>125519</v>
      </c>
      <c r="K190" s="87">
        <f>K191</f>
        <v>131200</v>
      </c>
      <c r="L190" s="439">
        <f>L191</f>
        <v>99149</v>
      </c>
      <c r="M190" s="87">
        <f>M191</f>
        <v>146800</v>
      </c>
      <c r="N190" s="172">
        <f t="shared" si="4"/>
        <v>111.89024390243902</v>
      </c>
    </row>
    <row r="191" spans="1:14" ht="15.75">
      <c r="A191" s="257"/>
      <c r="B191" s="173"/>
      <c r="C191" s="134"/>
      <c r="D191" s="69">
        <v>612110</v>
      </c>
      <c r="E191" s="586" t="s">
        <v>146</v>
      </c>
      <c r="F191" s="587"/>
      <c r="G191" s="587"/>
      <c r="H191" s="587"/>
      <c r="I191" s="588"/>
      <c r="J191" s="51">
        <f>J192+J193+J194</f>
        <v>125519</v>
      </c>
      <c r="K191" s="87">
        <f>SUM(K192:K194)</f>
        <v>131200</v>
      </c>
      <c r="L191" s="439">
        <f>SUM(L192:L194)</f>
        <v>99149</v>
      </c>
      <c r="M191" s="87">
        <f>SUM(M192:M194)</f>
        <v>146800</v>
      </c>
      <c r="N191" s="172">
        <f t="shared" si="4"/>
        <v>111.89024390243902</v>
      </c>
    </row>
    <row r="192" spans="1:14" ht="12.75">
      <c r="A192" s="294"/>
      <c r="B192" s="200"/>
      <c r="C192" s="308"/>
      <c r="D192" s="309">
        <v>612111</v>
      </c>
      <c r="E192" s="567" t="s">
        <v>141</v>
      </c>
      <c r="F192" s="601"/>
      <c r="G192" s="601"/>
      <c r="H192" s="601"/>
      <c r="I192" s="602"/>
      <c r="J192" s="56">
        <v>71725</v>
      </c>
      <c r="K192" s="104">
        <v>75000</v>
      </c>
      <c r="L192" s="438">
        <v>56657</v>
      </c>
      <c r="M192" s="104">
        <v>84000</v>
      </c>
      <c r="N192" s="172">
        <f t="shared" si="4"/>
        <v>112.00000000000001</v>
      </c>
    </row>
    <row r="193" spans="1:14" ht="12.75">
      <c r="A193" s="294"/>
      <c r="B193" s="200"/>
      <c r="C193" s="308"/>
      <c r="D193" s="309">
        <v>612112</v>
      </c>
      <c r="E193" s="567" t="s">
        <v>147</v>
      </c>
      <c r="F193" s="601"/>
      <c r="G193" s="601"/>
      <c r="H193" s="601"/>
      <c r="I193" s="602"/>
      <c r="J193" s="56">
        <v>47817</v>
      </c>
      <c r="K193" s="104">
        <v>50000</v>
      </c>
      <c r="L193" s="438">
        <v>37771</v>
      </c>
      <c r="M193" s="104">
        <v>55800</v>
      </c>
      <c r="N193" s="172">
        <f t="shared" si="4"/>
        <v>111.60000000000001</v>
      </c>
    </row>
    <row r="194" spans="1:14" ht="12.75">
      <c r="A194" s="294"/>
      <c r="B194" s="200"/>
      <c r="C194" s="308"/>
      <c r="D194" s="309">
        <v>612113</v>
      </c>
      <c r="E194" s="567" t="s">
        <v>143</v>
      </c>
      <c r="F194" s="568"/>
      <c r="G194" s="568"/>
      <c r="H194" s="568"/>
      <c r="I194" s="569"/>
      <c r="J194" s="56">
        <v>5977</v>
      </c>
      <c r="K194" s="104">
        <v>6200</v>
      </c>
      <c r="L194" s="438">
        <v>4721</v>
      </c>
      <c r="M194" s="104">
        <v>7000</v>
      </c>
      <c r="N194" s="172">
        <f t="shared" si="4"/>
        <v>112.90322580645163</v>
      </c>
    </row>
    <row r="195" spans="1:14" ht="15.75">
      <c r="A195" s="257" t="s">
        <v>148</v>
      </c>
      <c r="B195" s="145">
        <v>613000</v>
      </c>
      <c r="C195" s="69"/>
      <c r="D195" s="69"/>
      <c r="E195" s="586" t="s">
        <v>149</v>
      </c>
      <c r="F195" s="587"/>
      <c r="G195" s="587"/>
      <c r="H195" s="587"/>
      <c r="I195" s="588"/>
      <c r="J195" s="215">
        <f>J196+J213+J218+J228+J235+J242+J245+J262+J267</f>
        <v>1304907</v>
      </c>
      <c r="K195" s="85">
        <f>K196+K213+K218+K228+K235+K242+K245+K262+K267</f>
        <v>1274150</v>
      </c>
      <c r="L195" s="427">
        <f>L196+L213+L218+L228+L235+L242+L245+L262+L267</f>
        <v>963932</v>
      </c>
      <c r="M195" s="85">
        <f>M196+M213+M218+M228+M235+M242+M245+M262+M267</f>
        <v>1325100</v>
      </c>
      <c r="N195" s="172">
        <f t="shared" si="4"/>
        <v>103.9987442608798</v>
      </c>
    </row>
    <row r="196" spans="1:14" ht="15.75">
      <c r="A196" s="257">
        <v>4</v>
      </c>
      <c r="B196" s="145"/>
      <c r="C196" s="69">
        <v>613100</v>
      </c>
      <c r="D196" s="69"/>
      <c r="E196" s="608" t="s">
        <v>1</v>
      </c>
      <c r="F196" s="609"/>
      <c r="G196" s="609"/>
      <c r="H196" s="609"/>
      <c r="I196" s="610"/>
      <c r="J196" s="51">
        <f>J197+J203</f>
        <v>14698</v>
      </c>
      <c r="K196" s="85">
        <f>K197+K203</f>
        <v>22750</v>
      </c>
      <c r="L196" s="427">
        <f>L197+L203</f>
        <v>23654</v>
      </c>
      <c r="M196" s="85">
        <f>M197+M203</f>
        <v>12100</v>
      </c>
      <c r="N196" s="172">
        <f t="shared" si="4"/>
        <v>53.18681318681319</v>
      </c>
    </row>
    <row r="197" spans="1:14" ht="15.75">
      <c r="A197" s="220"/>
      <c r="B197" s="151"/>
      <c r="C197" s="174"/>
      <c r="D197" s="69">
        <v>613110</v>
      </c>
      <c r="E197" s="583" t="s">
        <v>150</v>
      </c>
      <c r="F197" s="606"/>
      <c r="G197" s="606"/>
      <c r="H197" s="606"/>
      <c r="I197" s="607"/>
      <c r="J197" s="51">
        <f>J198+J199+J200+J201+J202</f>
        <v>9584</v>
      </c>
      <c r="K197" s="87">
        <f>K198+K199+K200+K201+K202</f>
        <v>10600</v>
      </c>
      <c r="L197" s="439">
        <f>L198+L199+L200+L201+L202</f>
        <v>11918</v>
      </c>
      <c r="M197" s="87">
        <f>M198+M199+M200+M201+M202</f>
        <v>9600</v>
      </c>
      <c r="N197" s="172">
        <f t="shared" si="4"/>
        <v>90.56603773584906</v>
      </c>
    </row>
    <row r="198" spans="1:14" ht="12.75">
      <c r="A198" s="294"/>
      <c r="B198" s="307"/>
      <c r="C198" s="308"/>
      <c r="D198" s="309">
        <v>613111</v>
      </c>
      <c r="E198" s="555" t="s">
        <v>151</v>
      </c>
      <c r="F198" s="556"/>
      <c r="G198" s="556"/>
      <c r="H198" s="556"/>
      <c r="I198" s="557"/>
      <c r="J198" s="56">
        <v>0</v>
      </c>
      <c r="K198" s="104">
        <v>100</v>
      </c>
      <c r="L198" s="438">
        <v>68</v>
      </c>
      <c r="M198" s="104">
        <v>100</v>
      </c>
      <c r="N198" s="172">
        <f t="shared" si="4"/>
        <v>100</v>
      </c>
    </row>
    <row r="199" spans="1:14" ht="12.75">
      <c r="A199" s="311"/>
      <c r="B199" s="312"/>
      <c r="C199" s="313"/>
      <c r="D199" s="314" t="s">
        <v>310</v>
      </c>
      <c r="E199" s="555" t="s">
        <v>152</v>
      </c>
      <c r="F199" s="691"/>
      <c r="G199" s="691"/>
      <c r="H199" s="691"/>
      <c r="I199" s="692"/>
      <c r="J199" s="284">
        <v>598</v>
      </c>
      <c r="K199" s="285">
        <v>500</v>
      </c>
      <c r="L199" s="440">
        <v>423</v>
      </c>
      <c r="M199" s="285">
        <v>500</v>
      </c>
      <c r="N199" s="172">
        <f t="shared" si="4"/>
        <v>100</v>
      </c>
    </row>
    <row r="200" spans="1:14" ht="12.75">
      <c r="A200" s="514"/>
      <c r="B200" s="307"/>
      <c r="C200" s="308"/>
      <c r="D200" s="309">
        <v>613113</v>
      </c>
      <c r="E200" s="555" t="s">
        <v>153</v>
      </c>
      <c r="F200" s="556"/>
      <c r="G200" s="556"/>
      <c r="H200" s="556"/>
      <c r="I200" s="557"/>
      <c r="J200" s="56">
        <v>7351</v>
      </c>
      <c r="K200" s="104">
        <v>7000</v>
      </c>
      <c r="L200" s="438">
        <v>9029</v>
      </c>
      <c r="M200" s="104">
        <v>7000</v>
      </c>
      <c r="N200" s="172">
        <f t="shared" si="4"/>
        <v>100</v>
      </c>
    </row>
    <row r="201" spans="1:14" ht="12.75">
      <c r="A201" s="306"/>
      <c r="B201" s="307"/>
      <c r="C201" s="308"/>
      <c r="D201" s="309">
        <v>613114</v>
      </c>
      <c r="E201" s="555" t="s">
        <v>154</v>
      </c>
      <c r="F201" s="556"/>
      <c r="G201" s="556"/>
      <c r="H201" s="556"/>
      <c r="I201" s="557"/>
      <c r="J201" s="56">
        <v>0</v>
      </c>
      <c r="K201" s="104">
        <v>0</v>
      </c>
      <c r="L201" s="438">
        <v>0</v>
      </c>
      <c r="M201" s="104">
        <v>0</v>
      </c>
      <c r="N201" s="518" t="s">
        <v>463</v>
      </c>
    </row>
    <row r="202" spans="1:14" ht="12.75">
      <c r="A202" s="315"/>
      <c r="B202" s="307"/>
      <c r="C202" s="308"/>
      <c r="D202" s="309">
        <v>613115</v>
      </c>
      <c r="E202" s="555" t="s">
        <v>155</v>
      </c>
      <c r="F202" s="556"/>
      <c r="G202" s="556"/>
      <c r="H202" s="556"/>
      <c r="I202" s="557"/>
      <c r="J202" s="56">
        <v>1635</v>
      </c>
      <c r="K202" s="104">
        <v>3000</v>
      </c>
      <c r="L202" s="438">
        <v>2398</v>
      </c>
      <c r="M202" s="104">
        <v>2000</v>
      </c>
      <c r="N202" s="172">
        <f t="shared" si="4"/>
        <v>66.66666666666666</v>
      </c>
    </row>
    <row r="203" spans="1:14" ht="15.75">
      <c r="A203" s="227"/>
      <c r="B203" s="367"/>
      <c r="C203" s="368"/>
      <c r="D203" s="125">
        <v>613120</v>
      </c>
      <c r="E203" s="672" t="s">
        <v>156</v>
      </c>
      <c r="F203" s="673"/>
      <c r="G203" s="673"/>
      <c r="H203" s="673"/>
      <c r="I203" s="674"/>
      <c r="J203" s="52">
        <f>SUM(J204:J212)</f>
        <v>5114</v>
      </c>
      <c r="K203" s="107">
        <f>SUM(K204:K212)</f>
        <v>12150</v>
      </c>
      <c r="L203" s="436">
        <f>SUM(L204:L212)</f>
        <v>11736</v>
      </c>
      <c r="M203" s="107">
        <f>SUM(M204:M212)</f>
        <v>2500</v>
      </c>
      <c r="N203" s="172">
        <f aca="true" t="shared" si="5" ref="N203:N208">M203/K203*100</f>
        <v>20.5761316872428</v>
      </c>
    </row>
    <row r="204" spans="1:14" ht="12.75">
      <c r="A204" s="315"/>
      <c r="B204" s="307"/>
      <c r="C204" s="308"/>
      <c r="D204" s="309">
        <v>613121</v>
      </c>
      <c r="E204" s="555" t="s">
        <v>322</v>
      </c>
      <c r="F204" s="556"/>
      <c r="G204" s="556"/>
      <c r="H204" s="556"/>
      <c r="I204" s="557"/>
      <c r="J204" s="56">
        <v>0</v>
      </c>
      <c r="K204" s="104">
        <v>5500</v>
      </c>
      <c r="L204" s="438">
        <v>5024</v>
      </c>
      <c r="M204" s="104">
        <v>0</v>
      </c>
      <c r="N204" s="172">
        <f t="shared" si="5"/>
        <v>0</v>
      </c>
    </row>
    <row r="205" spans="1:14" ht="12.75">
      <c r="A205" s="315"/>
      <c r="B205" s="307"/>
      <c r="C205" s="308"/>
      <c r="D205" s="309">
        <v>613122</v>
      </c>
      <c r="E205" s="555" t="s">
        <v>323</v>
      </c>
      <c r="F205" s="556"/>
      <c r="G205" s="556"/>
      <c r="H205" s="556"/>
      <c r="I205" s="557"/>
      <c r="J205" s="56">
        <v>1898</v>
      </c>
      <c r="K205" s="104">
        <v>150</v>
      </c>
      <c r="L205" s="438">
        <v>443</v>
      </c>
      <c r="M205" s="104">
        <v>500</v>
      </c>
      <c r="N205" s="172">
        <f t="shared" si="5"/>
        <v>333.33333333333337</v>
      </c>
    </row>
    <row r="206" spans="1:14" ht="12.75">
      <c r="A206" s="315"/>
      <c r="B206" s="307"/>
      <c r="C206" s="308"/>
      <c r="D206" s="309">
        <v>613123</v>
      </c>
      <c r="E206" s="555" t="s">
        <v>268</v>
      </c>
      <c r="F206" s="556"/>
      <c r="G206" s="556"/>
      <c r="H206" s="556"/>
      <c r="I206" s="557"/>
      <c r="J206" s="56">
        <v>628</v>
      </c>
      <c r="K206" s="104">
        <v>1500</v>
      </c>
      <c r="L206" s="438">
        <v>1489</v>
      </c>
      <c r="M206" s="104">
        <v>1000</v>
      </c>
      <c r="N206" s="172">
        <f t="shared" si="5"/>
        <v>66.66666666666666</v>
      </c>
    </row>
    <row r="207" spans="1:14" ht="12.75">
      <c r="A207" s="315"/>
      <c r="B207" s="307"/>
      <c r="C207" s="308"/>
      <c r="D207" s="309">
        <v>613124</v>
      </c>
      <c r="E207" s="555" t="s">
        <v>269</v>
      </c>
      <c r="F207" s="556"/>
      <c r="G207" s="556"/>
      <c r="H207" s="556"/>
      <c r="I207" s="557"/>
      <c r="J207" s="56">
        <v>298</v>
      </c>
      <c r="K207" s="104">
        <v>0</v>
      </c>
      <c r="L207" s="438">
        <v>0</v>
      </c>
      <c r="M207" s="104">
        <v>0</v>
      </c>
      <c r="N207" s="518" t="s">
        <v>463</v>
      </c>
    </row>
    <row r="208" spans="1:14" ht="12.75">
      <c r="A208" s="315"/>
      <c r="B208" s="307"/>
      <c r="C208" s="308"/>
      <c r="D208" s="309">
        <v>613125</v>
      </c>
      <c r="E208" s="555" t="s">
        <v>157</v>
      </c>
      <c r="F208" s="556"/>
      <c r="G208" s="556"/>
      <c r="H208" s="556"/>
      <c r="I208" s="557"/>
      <c r="J208" s="56">
        <v>2290</v>
      </c>
      <c r="K208" s="104">
        <v>5000</v>
      </c>
      <c r="L208" s="438">
        <v>4780</v>
      </c>
      <c r="M208" s="104">
        <v>1000</v>
      </c>
      <c r="N208" s="172">
        <f t="shared" si="5"/>
        <v>20</v>
      </c>
    </row>
    <row r="209" spans="1:14" ht="12.75">
      <c r="A209" s="274"/>
      <c r="B209" s="353"/>
      <c r="C209" s="487"/>
      <c r="D209" s="487"/>
      <c r="E209" s="354"/>
      <c r="F209" s="354"/>
      <c r="G209" s="354"/>
      <c r="H209" s="354"/>
      <c r="I209" s="354"/>
      <c r="J209" s="175"/>
      <c r="K209" s="175"/>
      <c r="L209" s="175"/>
      <c r="M209" s="175"/>
      <c r="N209" s="177"/>
    </row>
    <row r="210" spans="1:14" ht="12.75">
      <c r="A210" s="274"/>
      <c r="B210" s="353"/>
      <c r="C210" s="487"/>
      <c r="D210" s="487"/>
      <c r="E210" s="354"/>
      <c r="F210" s="354"/>
      <c r="G210" s="354"/>
      <c r="H210" s="354"/>
      <c r="I210" s="354"/>
      <c r="J210" s="175"/>
      <c r="K210" s="175"/>
      <c r="L210" s="175"/>
      <c r="M210" s="175"/>
      <c r="N210" s="177"/>
    </row>
    <row r="211" spans="1:14" ht="12.75">
      <c r="A211" s="581" t="s">
        <v>9</v>
      </c>
      <c r="B211" s="581"/>
      <c r="C211" s="581"/>
      <c r="D211" s="581"/>
      <c r="E211" s="581"/>
      <c r="F211" s="581"/>
      <c r="G211" s="581"/>
      <c r="H211" s="581"/>
      <c r="I211" s="581"/>
      <c r="J211" s="581"/>
      <c r="K211" s="581"/>
      <c r="L211" s="581"/>
      <c r="M211" s="581"/>
      <c r="N211" s="581"/>
    </row>
    <row r="212" spans="1:14" ht="12.75">
      <c r="A212" s="520" t="s">
        <v>4</v>
      </c>
      <c r="B212" s="520" t="s">
        <v>5</v>
      </c>
      <c r="C212" s="520" t="s">
        <v>6</v>
      </c>
      <c r="D212" s="520" t="s">
        <v>7</v>
      </c>
      <c r="E212" s="582" t="s">
        <v>8</v>
      </c>
      <c r="F212" s="582"/>
      <c r="G212" s="582"/>
      <c r="H212" s="582"/>
      <c r="I212" s="582"/>
      <c r="J212" s="421" t="s">
        <v>9</v>
      </c>
      <c r="K212" s="421" t="s">
        <v>10</v>
      </c>
      <c r="L212" s="421" t="s">
        <v>11</v>
      </c>
      <c r="M212" s="421" t="s">
        <v>12</v>
      </c>
      <c r="N212" s="422" t="s">
        <v>13</v>
      </c>
    </row>
    <row r="213" spans="1:14" ht="15.75">
      <c r="A213" s="257">
        <v>5</v>
      </c>
      <c r="B213" s="145"/>
      <c r="C213" s="69">
        <v>613200</v>
      </c>
      <c r="D213" s="69"/>
      <c r="E213" s="583" t="s">
        <v>158</v>
      </c>
      <c r="F213" s="584"/>
      <c r="G213" s="584"/>
      <c r="H213" s="584"/>
      <c r="I213" s="585"/>
      <c r="J213" s="51">
        <f>J214</f>
        <v>94910</v>
      </c>
      <c r="K213" s="87">
        <f>K214</f>
        <v>85000</v>
      </c>
      <c r="L213" s="439">
        <f>L214</f>
        <v>83723</v>
      </c>
      <c r="M213" s="87">
        <f>M214</f>
        <v>100000</v>
      </c>
      <c r="N213" s="172">
        <f aca="true" t="shared" si="6" ref="N213:N241">M213/K213*100</f>
        <v>117.64705882352942</v>
      </c>
    </row>
    <row r="214" spans="1:14" ht="15.75">
      <c r="A214" s="218"/>
      <c r="B214" s="154"/>
      <c r="C214" s="159"/>
      <c r="D214" s="69">
        <v>613210</v>
      </c>
      <c r="E214" s="583" t="s">
        <v>158</v>
      </c>
      <c r="F214" s="584"/>
      <c r="G214" s="584"/>
      <c r="H214" s="584"/>
      <c r="I214" s="585"/>
      <c r="J214" s="51">
        <f>J215+J216+J217</f>
        <v>94910</v>
      </c>
      <c r="K214" s="87">
        <f>SUM(K215:K217)</f>
        <v>85000</v>
      </c>
      <c r="L214" s="439">
        <f>SUM(L215:L217)</f>
        <v>83723</v>
      </c>
      <c r="M214" s="87">
        <f>SUM(M215:M217)</f>
        <v>100000</v>
      </c>
      <c r="N214" s="172">
        <f t="shared" si="6"/>
        <v>117.64705882352942</v>
      </c>
    </row>
    <row r="215" spans="1:14" ht="12.75">
      <c r="A215" s="315"/>
      <c r="B215" s="307"/>
      <c r="C215" s="308"/>
      <c r="D215" s="309">
        <v>613211</v>
      </c>
      <c r="E215" s="555" t="s">
        <v>497</v>
      </c>
      <c r="F215" s="556"/>
      <c r="G215" s="556"/>
      <c r="H215" s="556"/>
      <c r="I215" s="557"/>
      <c r="J215" s="56">
        <v>79918</v>
      </c>
      <c r="K215" s="104">
        <v>50000</v>
      </c>
      <c r="L215" s="438">
        <v>51334</v>
      </c>
      <c r="M215" s="104">
        <v>65000</v>
      </c>
      <c r="N215" s="172">
        <f t="shared" si="6"/>
        <v>130</v>
      </c>
    </row>
    <row r="216" spans="1:14" ht="12.75">
      <c r="A216" s="315"/>
      <c r="B216" s="307"/>
      <c r="C216" s="308"/>
      <c r="D216" s="309">
        <v>613214</v>
      </c>
      <c r="E216" s="555" t="s">
        <v>160</v>
      </c>
      <c r="F216" s="556"/>
      <c r="G216" s="556"/>
      <c r="H216" s="556"/>
      <c r="I216" s="557"/>
      <c r="J216" s="56">
        <v>1706</v>
      </c>
      <c r="K216" s="104">
        <v>0</v>
      </c>
      <c r="L216" s="438">
        <v>0</v>
      </c>
      <c r="M216" s="104">
        <v>0</v>
      </c>
      <c r="N216" s="518" t="s">
        <v>463</v>
      </c>
    </row>
    <row r="217" spans="1:14" ht="12.75">
      <c r="A217" s="315"/>
      <c r="B217" s="307"/>
      <c r="C217" s="308"/>
      <c r="D217" s="309">
        <v>613215</v>
      </c>
      <c r="E217" s="555" t="s">
        <v>161</v>
      </c>
      <c r="F217" s="556"/>
      <c r="G217" s="556"/>
      <c r="H217" s="556"/>
      <c r="I217" s="557"/>
      <c r="J217" s="56">
        <v>13286</v>
      </c>
      <c r="K217" s="104">
        <v>35000</v>
      </c>
      <c r="L217" s="438">
        <v>32389</v>
      </c>
      <c r="M217" s="104">
        <v>35000</v>
      </c>
      <c r="N217" s="172">
        <f t="shared" si="6"/>
        <v>100</v>
      </c>
    </row>
    <row r="218" spans="1:14" ht="15.75">
      <c r="A218" s="257">
        <v>6</v>
      </c>
      <c r="B218" s="145"/>
      <c r="C218" s="68">
        <v>613300</v>
      </c>
      <c r="D218" s="69"/>
      <c r="E218" s="583" t="s">
        <v>162</v>
      </c>
      <c r="F218" s="584"/>
      <c r="G218" s="584"/>
      <c r="H218" s="584"/>
      <c r="I218" s="585"/>
      <c r="J218" s="51">
        <f>J219+J224</f>
        <v>57302</v>
      </c>
      <c r="K218" s="87">
        <f>K219+K224</f>
        <v>62700</v>
      </c>
      <c r="L218" s="439">
        <f>L219+L224</f>
        <v>43867</v>
      </c>
      <c r="M218" s="87">
        <f>M219+M224</f>
        <v>72700</v>
      </c>
      <c r="N218" s="172">
        <f t="shared" si="6"/>
        <v>115.94896331738438</v>
      </c>
    </row>
    <row r="219" spans="1:14" ht="15.75">
      <c r="A219" s="218"/>
      <c r="B219" s="154"/>
      <c r="C219" s="159"/>
      <c r="D219" s="69">
        <v>613310</v>
      </c>
      <c r="E219" s="583" t="s">
        <v>163</v>
      </c>
      <c r="F219" s="584"/>
      <c r="G219" s="584"/>
      <c r="H219" s="584"/>
      <c r="I219" s="585"/>
      <c r="J219" s="51">
        <f>J220+J221+J222+J223</f>
        <v>26545</v>
      </c>
      <c r="K219" s="87">
        <f>SUM(K220:K223)</f>
        <v>24700</v>
      </c>
      <c r="L219" s="439">
        <f>SUM(L220:L223)</f>
        <v>21845</v>
      </c>
      <c r="M219" s="87">
        <f>SUM(M220:M223)</f>
        <v>24700</v>
      </c>
      <c r="N219" s="172">
        <f t="shared" si="6"/>
        <v>100</v>
      </c>
    </row>
    <row r="220" spans="1:14" ht="12.75">
      <c r="A220" s="315"/>
      <c r="B220" s="307"/>
      <c r="C220" s="308"/>
      <c r="D220" s="309">
        <v>613311</v>
      </c>
      <c r="E220" s="555" t="s">
        <v>435</v>
      </c>
      <c r="F220" s="556"/>
      <c r="G220" s="556"/>
      <c r="H220" s="556"/>
      <c r="I220" s="557"/>
      <c r="J220" s="56">
        <v>7068</v>
      </c>
      <c r="K220" s="104">
        <v>12000</v>
      </c>
      <c r="L220" s="438">
        <v>8016</v>
      </c>
      <c r="M220" s="104">
        <v>12000</v>
      </c>
      <c r="N220" s="172">
        <f t="shared" si="6"/>
        <v>100</v>
      </c>
    </row>
    <row r="221" spans="1:14" ht="12.75">
      <c r="A221" s="315"/>
      <c r="B221" s="307"/>
      <c r="C221" s="308"/>
      <c r="D221" s="309">
        <v>613312</v>
      </c>
      <c r="E221" s="555" t="s">
        <v>164</v>
      </c>
      <c r="F221" s="556"/>
      <c r="G221" s="556"/>
      <c r="H221" s="556"/>
      <c r="I221" s="557"/>
      <c r="J221" s="56">
        <v>2382</v>
      </c>
      <c r="K221" s="104">
        <v>2400</v>
      </c>
      <c r="L221" s="438">
        <v>1665</v>
      </c>
      <c r="M221" s="104">
        <v>2400</v>
      </c>
      <c r="N221" s="172">
        <f t="shared" si="6"/>
        <v>100</v>
      </c>
    </row>
    <row r="222" spans="1:14" ht="12.75">
      <c r="A222" s="315"/>
      <c r="B222" s="307"/>
      <c r="C222" s="308"/>
      <c r="D222" s="309">
        <v>613313</v>
      </c>
      <c r="E222" s="555" t="s">
        <v>165</v>
      </c>
      <c r="F222" s="556"/>
      <c r="G222" s="556"/>
      <c r="H222" s="556"/>
      <c r="I222" s="557"/>
      <c r="J222" s="56">
        <v>8626</v>
      </c>
      <c r="K222" s="104">
        <v>3800</v>
      </c>
      <c r="L222" s="438">
        <v>2335</v>
      </c>
      <c r="M222" s="104">
        <v>3800</v>
      </c>
      <c r="N222" s="172">
        <f t="shared" si="6"/>
        <v>100</v>
      </c>
    </row>
    <row r="223" spans="1:14" ht="12.75">
      <c r="A223" s="315"/>
      <c r="B223" s="307"/>
      <c r="C223" s="308"/>
      <c r="D223" s="309">
        <v>613314</v>
      </c>
      <c r="E223" s="555" t="s">
        <v>495</v>
      </c>
      <c r="F223" s="556"/>
      <c r="G223" s="556"/>
      <c r="H223" s="556"/>
      <c r="I223" s="557"/>
      <c r="J223" s="56">
        <v>8469</v>
      </c>
      <c r="K223" s="104">
        <v>6500</v>
      </c>
      <c r="L223" s="438">
        <v>9829</v>
      </c>
      <c r="M223" s="104">
        <v>6500</v>
      </c>
      <c r="N223" s="172">
        <f t="shared" si="6"/>
        <v>100</v>
      </c>
    </row>
    <row r="224" spans="1:14" ht="15.75">
      <c r="A224" s="218"/>
      <c r="B224" s="154"/>
      <c r="C224" s="159"/>
      <c r="D224" s="69">
        <v>613320</v>
      </c>
      <c r="E224" s="583" t="s">
        <v>167</v>
      </c>
      <c r="F224" s="584"/>
      <c r="G224" s="584"/>
      <c r="H224" s="584"/>
      <c r="I224" s="585"/>
      <c r="J224" s="51">
        <f>SUM(J225:J227)</f>
        <v>30757</v>
      </c>
      <c r="K224" s="87">
        <f>K225+K226+K227</f>
        <v>38000</v>
      </c>
      <c r="L224" s="439">
        <f>SUM(L225:L227)</f>
        <v>22022</v>
      </c>
      <c r="M224" s="87">
        <f>M225+M226+M227</f>
        <v>48000</v>
      </c>
      <c r="N224" s="172">
        <f t="shared" si="6"/>
        <v>126.3157894736842</v>
      </c>
    </row>
    <row r="225" spans="1:14" ht="12.75">
      <c r="A225" s="315"/>
      <c r="B225" s="307"/>
      <c r="C225" s="308"/>
      <c r="D225" s="309">
        <v>613321</v>
      </c>
      <c r="E225" s="555" t="s">
        <v>168</v>
      </c>
      <c r="F225" s="556"/>
      <c r="G225" s="556"/>
      <c r="H225" s="556"/>
      <c r="I225" s="557"/>
      <c r="J225" s="56">
        <v>20526</v>
      </c>
      <c r="K225" s="104">
        <v>18000</v>
      </c>
      <c r="L225" s="438">
        <v>12842</v>
      </c>
      <c r="M225" s="104">
        <v>18000</v>
      </c>
      <c r="N225" s="172">
        <f t="shared" si="6"/>
        <v>100</v>
      </c>
    </row>
    <row r="226" spans="1:14" ht="12.75">
      <c r="A226" s="315"/>
      <c r="B226" s="307"/>
      <c r="C226" s="308"/>
      <c r="D226" s="309">
        <v>613322</v>
      </c>
      <c r="E226" s="555" t="s">
        <v>169</v>
      </c>
      <c r="F226" s="556"/>
      <c r="G226" s="556"/>
      <c r="H226" s="556"/>
      <c r="I226" s="557"/>
      <c r="J226" s="56">
        <v>0</v>
      </c>
      <c r="K226" s="104">
        <v>0</v>
      </c>
      <c r="L226" s="438">
        <v>0</v>
      </c>
      <c r="M226" s="104">
        <v>0</v>
      </c>
      <c r="N226" s="518" t="s">
        <v>463</v>
      </c>
    </row>
    <row r="227" spans="1:14" ht="12.75">
      <c r="A227" s="315"/>
      <c r="B227" s="307"/>
      <c r="C227" s="308"/>
      <c r="D227" s="309">
        <v>613324</v>
      </c>
      <c r="E227" s="555" t="s">
        <v>170</v>
      </c>
      <c r="F227" s="556"/>
      <c r="G227" s="556"/>
      <c r="H227" s="556"/>
      <c r="I227" s="557"/>
      <c r="J227" s="56">
        <v>10231</v>
      </c>
      <c r="K227" s="104">
        <v>20000</v>
      </c>
      <c r="L227" s="438">
        <v>9180</v>
      </c>
      <c r="M227" s="104">
        <v>30000</v>
      </c>
      <c r="N227" s="172">
        <f t="shared" si="6"/>
        <v>150</v>
      </c>
    </row>
    <row r="228" spans="1:14" ht="15.75">
      <c r="A228" s="257">
        <v>7</v>
      </c>
      <c r="B228" s="145"/>
      <c r="C228" s="68">
        <v>613400</v>
      </c>
      <c r="D228" s="69"/>
      <c r="E228" s="583" t="s">
        <v>171</v>
      </c>
      <c r="F228" s="584"/>
      <c r="G228" s="584"/>
      <c r="H228" s="584"/>
      <c r="I228" s="585"/>
      <c r="J228" s="51">
        <f>J229+J232</f>
        <v>21164</v>
      </c>
      <c r="K228" s="85">
        <f>K229+K232</f>
        <v>26700</v>
      </c>
      <c r="L228" s="427">
        <f>L229+L232</f>
        <v>22054</v>
      </c>
      <c r="M228" s="85">
        <f>M229+M232</f>
        <v>21700</v>
      </c>
      <c r="N228" s="172">
        <f t="shared" si="6"/>
        <v>81.27340823970037</v>
      </c>
    </row>
    <row r="229" spans="1:14" ht="15.75">
      <c r="A229" s="218"/>
      <c r="B229" s="173"/>
      <c r="C229" s="174"/>
      <c r="D229" s="69">
        <v>613410</v>
      </c>
      <c r="E229" s="583" t="s">
        <v>172</v>
      </c>
      <c r="F229" s="584"/>
      <c r="G229" s="584"/>
      <c r="H229" s="584"/>
      <c r="I229" s="585"/>
      <c r="J229" s="51">
        <f>J230+J231</f>
        <v>15045</v>
      </c>
      <c r="K229" s="87">
        <f>K230+K231</f>
        <v>22000</v>
      </c>
      <c r="L229" s="439">
        <f>SUM(L230:L231)</f>
        <v>17063</v>
      </c>
      <c r="M229" s="87">
        <f>M230+M231</f>
        <v>17000</v>
      </c>
      <c r="N229" s="172">
        <f t="shared" si="6"/>
        <v>77.27272727272727</v>
      </c>
    </row>
    <row r="230" spans="1:14" ht="12.75">
      <c r="A230" s="315"/>
      <c r="B230" s="297"/>
      <c r="C230" s="316"/>
      <c r="D230" s="309">
        <v>613415</v>
      </c>
      <c r="E230" s="555" t="s">
        <v>295</v>
      </c>
      <c r="F230" s="556"/>
      <c r="G230" s="556"/>
      <c r="H230" s="556"/>
      <c r="I230" s="557"/>
      <c r="J230" s="56">
        <v>1654</v>
      </c>
      <c r="K230" s="104">
        <v>2000</v>
      </c>
      <c r="L230" s="438">
        <v>909</v>
      </c>
      <c r="M230" s="104">
        <v>2000</v>
      </c>
      <c r="N230" s="172">
        <f t="shared" si="6"/>
        <v>100</v>
      </c>
    </row>
    <row r="231" spans="1:14" ht="12.75">
      <c r="A231" s="315"/>
      <c r="B231" s="307"/>
      <c r="C231" s="308"/>
      <c r="D231" s="309">
        <v>613419</v>
      </c>
      <c r="E231" s="555" t="s">
        <v>173</v>
      </c>
      <c r="F231" s="556"/>
      <c r="G231" s="556"/>
      <c r="H231" s="556"/>
      <c r="I231" s="557"/>
      <c r="J231" s="56">
        <v>13391</v>
      </c>
      <c r="K231" s="104">
        <v>20000</v>
      </c>
      <c r="L231" s="438">
        <v>16154</v>
      </c>
      <c r="M231" s="104">
        <v>15000</v>
      </c>
      <c r="N231" s="172">
        <f t="shared" si="6"/>
        <v>75</v>
      </c>
    </row>
    <row r="232" spans="1:14" ht="15.75">
      <c r="A232" s="276"/>
      <c r="B232" s="278"/>
      <c r="C232" s="275"/>
      <c r="D232" s="286" t="s">
        <v>311</v>
      </c>
      <c r="E232" s="583" t="s">
        <v>328</v>
      </c>
      <c r="F232" s="675"/>
      <c r="G232" s="675"/>
      <c r="H232" s="675"/>
      <c r="I232" s="676"/>
      <c r="J232" s="287">
        <f>J233+J234</f>
        <v>6119</v>
      </c>
      <c r="K232" s="288">
        <f>K233+K234</f>
        <v>4700</v>
      </c>
      <c r="L232" s="441">
        <f>L233+L234</f>
        <v>4991</v>
      </c>
      <c r="M232" s="288">
        <f>M233+M234</f>
        <v>4700</v>
      </c>
      <c r="N232" s="172">
        <f t="shared" si="6"/>
        <v>100</v>
      </c>
    </row>
    <row r="233" spans="1:14" ht="12.75">
      <c r="A233" s="315"/>
      <c r="B233" s="307"/>
      <c r="C233" s="308"/>
      <c r="D233" s="309">
        <v>613482</v>
      </c>
      <c r="E233" s="555" t="s">
        <v>174</v>
      </c>
      <c r="F233" s="556"/>
      <c r="G233" s="556"/>
      <c r="H233" s="556"/>
      <c r="I233" s="557"/>
      <c r="J233" s="56">
        <v>864</v>
      </c>
      <c r="K233" s="104">
        <v>400</v>
      </c>
      <c r="L233" s="438">
        <v>132</v>
      </c>
      <c r="M233" s="104">
        <v>400</v>
      </c>
      <c r="N233" s="172">
        <f t="shared" si="6"/>
        <v>100</v>
      </c>
    </row>
    <row r="234" spans="1:14" ht="12.75">
      <c r="A234" s="315"/>
      <c r="B234" s="307"/>
      <c r="C234" s="308"/>
      <c r="D234" s="309">
        <v>613484</v>
      </c>
      <c r="E234" s="555" t="s">
        <v>175</v>
      </c>
      <c r="F234" s="556"/>
      <c r="G234" s="556"/>
      <c r="H234" s="556"/>
      <c r="I234" s="557"/>
      <c r="J234" s="56">
        <v>5255</v>
      </c>
      <c r="K234" s="104">
        <v>4300</v>
      </c>
      <c r="L234" s="438">
        <v>4859</v>
      </c>
      <c r="M234" s="104">
        <v>4300</v>
      </c>
      <c r="N234" s="172">
        <f t="shared" si="6"/>
        <v>100</v>
      </c>
    </row>
    <row r="235" spans="1:14" ht="15.75">
      <c r="A235" s="257">
        <v>8</v>
      </c>
      <c r="B235" s="145"/>
      <c r="C235" s="68">
        <v>613500</v>
      </c>
      <c r="D235" s="69"/>
      <c r="E235" s="583" t="s">
        <v>41</v>
      </c>
      <c r="F235" s="584"/>
      <c r="G235" s="584"/>
      <c r="H235" s="584"/>
      <c r="I235" s="585"/>
      <c r="J235" s="51">
        <f>J236+J239</f>
        <v>35197</v>
      </c>
      <c r="K235" s="87">
        <f>K236+K239</f>
        <v>32500</v>
      </c>
      <c r="L235" s="439">
        <f>L236+L239</f>
        <v>33310</v>
      </c>
      <c r="M235" s="87">
        <f>M236+M239</f>
        <v>40500</v>
      </c>
      <c r="N235" s="172">
        <f t="shared" si="6"/>
        <v>124.61538461538461</v>
      </c>
    </row>
    <row r="236" spans="1:14" ht="15.75">
      <c r="A236" s="218"/>
      <c r="B236" s="154"/>
      <c r="C236" s="159"/>
      <c r="D236" s="69">
        <v>613510</v>
      </c>
      <c r="E236" s="583" t="s">
        <v>176</v>
      </c>
      <c r="F236" s="584"/>
      <c r="G236" s="584"/>
      <c r="H236" s="584"/>
      <c r="I236" s="585"/>
      <c r="J236" s="51">
        <f>SUM(J237:J238)</f>
        <v>20857</v>
      </c>
      <c r="K236" s="87">
        <f>SUM(K238:K238)</f>
        <v>25000</v>
      </c>
      <c r="L236" s="439">
        <f>SUM(L237:L238)</f>
        <v>24080</v>
      </c>
      <c r="M236" s="87">
        <f>SUM(M238:M238)</f>
        <v>30000</v>
      </c>
      <c r="N236" s="172">
        <f t="shared" si="6"/>
        <v>120</v>
      </c>
    </row>
    <row r="237" spans="1:14" ht="12.75">
      <c r="A237" s="315"/>
      <c r="B237" s="307"/>
      <c r="C237" s="308"/>
      <c r="D237" s="309">
        <v>613511</v>
      </c>
      <c r="E237" s="555" t="s">
        <v>494</v>
      </c>
      <c r="F237" s="556"/>
      <c r="G237" s="556"/>
      <c r="H237" s="556"/>
      <c r="I237" s="557"/>
      <c r="J237" s="56">
        <v>20</v>
      </c>
      <c r="K237" s="104">
        <v>0</v>
      </c>
      <c r="L237" s="438">
        <v>0</v>
      </c>
      <c r="M237" s="104">
        <v>0</v>
      </c>
      <c r="N237" s="518" t="s">
        <v>463</v>
      </c>
    </row>
    <row r="238" spans="1:14" ht="12.75">
      <c r="A238" s="315"/>
      <c r="B238" s="307"/>
      <c r="C238" s="308"/>
      <c r="D238" s="309">
        <v>613512</v>
      </c>
      <c r="E238" s="555" t="s">
        <v>442</v>
      </c>
      <c r="F238" s="556"/>
      <c r="G238" s="556"/>
      <c r="H238" s="556"/>
      <c r="I238" s="557"/>
      <c r="J238" s="56">
        <v>20837</v>
      </c>
      <c r="K238" s="104">
        <v>25000</v>
      </c>
      <c r="L238" s="438">
        <v>24080</v>
      </c>
      <c r="M238" s="104">
        <v>30000</v>
      </c>
      <c r="N238" s="172">
        <f t="shared" si="6"/>
        <v>120</v>
      </c>
    </row>
    <row r="239" spans="1:14" ht="15.75">
      <c r="A239" s="218"/>
      <c r="B239" s="154"/>
      <c r="C239" s="160"/>
      <c r="D239" s="69">
        <v>613520</v>
      </c>
      <c r="E239" s="583" t="s">
        <v>177</v>
      </c>
      <c r="F239" s="584"/>
      <c r="G239" s="584"/>
      <c r="H239" s="584"/>
      <c r="I239" s="585"/>
      <c r="J239" s="51">
        <f>J240+J241</f>
        <v>14340</v>
      </c>
      <c r="K239" s="87">
        <f>SUM(K240:K241)</f>
        <v>7500</v>
      </c>
      <c r="L239" s="439">
        <f>L240+L241</f>
        <v>9230</v>
      </c>
      <c r="M239" s="87">
        <f>SUM(M240:M241)</f>
        <v>10500</v>
      </c>
      <c r="N239" s="172">
        <f t="shared" si="6"/>
        <v>140</v>
      </c>
    </row>
    <row r="240" spans="1:14" ht="12.75">
      <c r="A240" s="315"/>
      <c r="B240" s="200"/>
      <c r="C240" s="196"/>
      <c r="D240" s="309">
        <v>613523</v>
      </c>
      <c r="E240" s="555" t="s">
        <v>178</v>
      </c>
      <c r="F240" s="556"/>
      <c r="G240" s="556"/>
      <c r="H240" s="556"/>
      <c r="I240" s="557"/>
      <c r="J240" s="56">
        <v>11700</v>
      </c>
      <c r="K240" s="104">
        <v>5500</v>
      </c>
      <c r="L240" s="438">
        <v>4194</v>
      </c>
      <c r="M240" s="104">
        <v>5500</v>
      </c>
      <c r="N240" s="172">
        <f t="shared" si="6"/>
        <v>100</v>
      </c>
    </row>
    <row r="241" spans="1:14" ht="12.75">
      <c r="A241" s="315"/>
      <c r="B241" s="317"/>
      <c r="C241" s="318"/>
      <c r="D241" s="309">
        <v>613524</v>
      </c>
      <c r="E241" s="555" t="s">
        <v>294</v>
      </c>
      <c r="F241" s="556"/>
      <c r="G241" s="556"/>
      <c r="H241" s="556"/>
      <c r="I241" s="557"/>
      <c r="J241" s="56">
        <v>2640</v>
      </c>
      <c r="K241" s="104">
        <v>2000</v>
      </c>
      <c r="L241" s="438">
        <v>5036</v>
      </c>
      <c r="M241" s="104">
        <v>5000</v>
      </c>
      <c r="N241" s="172">
        <f t="shared" si="6"/>
        <v>250</v>
      </c>
    </row>
    <row r="242" spans="1:14" ht="15.75">
      <c r="A242" s="257">
        <v>9</v>
      </c>
      <c r="B242" s="145"/>
      <c r="C242" s="68">
        <v>613600</v>
      </c>
      <c r="D242" s="69"/>
      <c r="E242" s="583" t="s">
        <v>16</v>
      </c>
      <c r="F242" s="584"/>
      <c r="G242" s="584"/>
      <c r="H242" s="584"/>
      <c r="I242" s="585"/>
      <c r="J242" s="51">
        <f>J244</f>
        <v>10681</v>
      </c>
      <c r="K242" s="85">
        <f>K243</f>
        <v>9200</v>
      </c>
      <c r="L242" s="427">
        <f>L244</f>
        <v>7516</v>
      </c>
      <c r="M242" s="85">
        <f>M243</f>
        <v>9200</v>
      </c>
      <c r="N242" s="172">
        <f aca="true" t="shared" si="7" ref="N242:N249">M242/K242*100</f>
        <v>100</v>
      </c>
    </row>
    <row r="243" spans="1:14" ht="15.75">
      <c r="A243" s="218"/>
      <c r="B243" s="154"/>
      <c r="C243" s="271"/>
      <c r="D243" s="69">
        <v>613610</v>
      </c>
      <c r="E243" s="583" t="s">
        <v>179</v>
      </c>
      <c r="F243" s="584"/>
      <c r="G243" s="584"/>
      <c r="H243" s="584"/>
      <c r="I243" s="585"/>
      <c r="J243" s="51">
        <f>J244</f>
        <v>10681</v>
      </c>
      <c r="K243" s="87">
        <f>K244</f>
        <v>9200</v>
      </c>
      <c r="L243" s="439">
        <f>L244</f>
        <v>7516</v>
      </c>
      <c r="M243" s="87">
        <f>M244</f>
        <v>9200</v>
      </c>
      <c r="N243" s="172">
        <f t="shared" si="7"/>
        <v>100</v>
      </c>
    </row>
    <row r="244" spans="1:14" ht="12.75">
      <c r="A244" s="315"/>
      <c r="B244" s="307"/>
      <c r="C244" s="318"/>
      <c r="D244" s="309">
        <v>613611</v>
      </c>
      <c r="E244" s="555" t="s">
        <v>180</v>
      </c>
      <c r="F244" s="556"/>
      <c r="G244" s="556"/>
      <c r="H244" s="556"/>
      <c r="I244" s="557"/>
      <c r="J244" s="56">
        <v>10681</v>
      </c>
      <c r="K244" s="104">
        <v>9200</v>
      </c>
      <c r="L244" s="438">
        <v>7516</v>
      </c>
      <c r="M244" s="104">
        <v>9200</v>
      </c>
      <c r="N244" s="172">
        <f t="shared" si="7"/>
        <v>100</v>
      </c>
    </row>
    <row r="245" spans="1:14" ht="15.75">
      <c r="A245" s="257">
        <v>10</v>
      </c>
      <c r="B245" s="145"/>
      <c r="C245" s="68">
        <v>613700</v>
      </c>
      <c r="D245" s="69"/>
      <c r="E245" s="583" t="s">
        <v>181</v>
      </c>
      <c r="F245" s="584"/>
      <c r="G245" s="584"/>
      <c r="H245" s="584"/>
      <c r="I245" s="585"/>
      <c r="J245" s="51">
        <f>J246+J257</f>
        <v>277954</v>
      </c>
      <c r="K245" s="85">
        <f>K246+K257</f>
        <v>247200</v>
      </c>
      <c r="L245" s="427">
        <f>L246+L257</f>
        <v>235185</v>
      </c>
      <c r="M245" s="85">
        <f>M246+M257</f>
        <v>257500</v>
      </c>
      <c r="N245" s="172">
        <f t="shared" si="7"/>
        <v>104.16666666666667</v>
      </c>
    </row>
    <row r="246" spans="1:14" ht="15.75">
      <c r="A246" s="218"/>
      <c r="B246" s="154"/>
      <c r="C246" s="271"/>
      <c r="D246" s="69">
        <v>613710</v>
      </c>
      <c r="E246" s="583" t="s">
        <v>182</v>
      </c>
      <c r="F246" s="584"/>
      <c r="G246" s="584"/>
      <c r="H246" s="584"/>
      <c r="I246" s="585"/>
      <c r="J246" s="51">
        <f>J247+J248+J249+J250</f>
        <v>3514</v>
      </c>
      <c r="K246" s="87">
        <f>SUM(K247:K250)</f>
        <v>19000</v>
      </c>
      <c r="L246" s="439">
        <f>SUM(L247:L250)</f>
        <v>11290</v>
      </c>
      <c r="M246" s="87">
        <f>SUM(M247:M250)</f>
        <v>12500</v>
      </c>
      <c r="N246" s="172">
        <f t="shared" si="7"/>
        <v>65.78947368421053</v>
      </c>
    </row>
    <row r="247" spans="1:14" ht="12.75">
      <c r="A247" s="319"/>
      <c r="B247" s="307"/>
      <c r="C247" s="318"/>
      <c r="D247" s="320">
        <v>613711</v>
      </c>
      <c r="E247" s="555" t="s">
        <v>183</v>
      </c>
      <c r="F247" s="556"/>
      <c r="G247" s="556"/>
      <c r="H247" s="556"/>
      <c r="I247" s="557"/>
      <c r="J247" s="108">
        <v>2992</v>
      </c>
      <c r="K247" s="109">
        <v>15000</v>
      </c>
      <c r="L247" s="442">
        <v>8999</v>
      </c>
      <c r="M247" s="109">
        <v>10000</v>
      </c>
      <c r="N247" s="172">
        <f t="shared" si="7"/>
        <v>66.66666666666666</v>
      </c>
    </row>
    <row r="248" spans="1:14" ht="12.75">
      <c r="A248" s="319"/>
      <c r="B248" s="307"/>
      <c r="C248" s="318"/>
      <c r="D248" s="320">
        <v>613712</v>
      </c>
      <c r="E248" s="555" t="s">
        <v>184</v>
      </c>
      <c r="F248" s="556"/>
      <c r="G248" s="556"/>
      <c r="H248" s="556"/>
      <c r="I248" s="557"/>
      <c r="J248" s="108">
        <v>500</v>
      </c>
      <c r="K248" s="109">
        <v>1000</v>
      </c>
      <c r="L248" s="442">
        <v>431</v>
      </c>
      <c r="M248" s="109">
        <v>500</v>
      </c>
      <c r="N248" s="172">
        <f t="shared" si="7"/>
        <v>50</v>
      </c>
    </row>
    <row r="249" spans="1:14" ht="12.75">
      <c r="A249" s="319"/>
      <c r="B249" s="307"/>
      <c r="C249" s="318"/>
      <c r="D249" s="320">
        <v>613713</v>
      </c>
      <c r="E249" s="555" t="s">
        <v>185</v>
      </c>
      <c r="F249" s="556"/>
      <c r="G249" s="556"/>
      <c r="H249" s="556"/>
      <c r="I249" s="557"/>
      <c r="J249" s="108">
        <v>22</v>
      </c>
      <c r="K249" s="109">
        <v>2000</v>
      </c>
      <c r="L249" s="442">
        <v>944</v>
      </c>
      <c r="M249" s="109">
        <v>1000</v>
      </c>
      <c r="N249" s="172">
        <f t="shared" si="7"/>
        <v>50</v>
      </c>
    </row>
    <row r="250" spans="1:14" ht="12.75">
      <c r="A250" s="315"/>
      <c r="B250" s="307"/>
      <c r="C250" s="318"/>
      <c r="D250" s="214">
        <v>613714</v>
      </c>
      <c r="E250" s="723" t="s">
        <v>186</v>
      </c>
      <c r="F250" s="723"/>
      <c r="G250" s="723"/>
      <c r="H250" s="723"/>
      <c r="I250" s="723"/>
      <c r="J250" s="56">
        <v>0</v>
      </c>
      <c r="K250" s="101">
        <v>1000</v>
      </c>
      <c r="L250" s="430">
        <v>916</v>
      </c>
      <c r="M250" s="101">
        <v>1000</v>
      </c>
      <c r="N250" s="518" t="s">
        <v>463</v>
      </c>
    </row>
    <row r="251" spans="1:14" ht="12.75">
      <c r="A251" s="274"/>
      <c r="B251" s="353"/>
      <c r="C251" s="379"/>
      <c r="D251" s="487"/>
      <c r="E251" s="354"/>
      <c r="F251" s="354"/>
      <c r="G251" s="354"/>
      <c r="H251" s="354"/>
      <c r="I251" s="354"/>
      <c r="J251" s="175"/>
      <c r="K251" s="175"/>
      <c r="L251" s="175"/>
      <c r="M251" s="175"/>
      <c r="N251" s="177"/>
    </row>
    <row r="252" spans="1:14" ht="12.75">
      <c r="A252" s="274"/>
      <c r="B252" s="353"/>
      <c r="C252" s="379"/>
      <c r="D252" s="487"/>
      <c r="E252" s="354"/>
      <c r="F252" s="354"/>
      <c r="G252" s="354"/>
      <c r="H252" s="354"/>
      <c r="I252" s="354"/>
      <c r="J252" s="175"/>
      <c r="K252" s="175"/>
      <c r="L252" s="175"/>
      <c r="M252" s="175"/>
      <c r="N252" s="177"/>
    </row>
    <row r="253" spans="1:14" ht="12.75">
      <c r="A253" s="274"/>
      <c r="B253" s="353"/>
      <c r="C253" s="379"/>
      <c r="D253" s="487"/>
      <c r="E253" s="354"/>
      <c r="F253" s="354"/>
      <c r="G253" s="354"/>
      <c r="H253" s="354"/>
      <c r="I253" s="354"/>
      <c r="J253" s="175"/>
      <c r="K253" s="175"/>
      <c r="L253" s="175"/>
      <c r="M253" s="175"/>
      <c r="N253" s="177"/>
    </row>
    <row r="254" spans="1:14" ht="12.75">
      <c r="A254" s="274"/>
      <c r="B254" s="353"/>
      <c r="C254" s="379"/>
      <c r="D254" s="487"/>
      <c r="E254" s="354"/>
      <c r="F254" s="354"/>
      <c r="G254" s="354"/>
      <c r="H254" s="354"/>
      <c r="I254" s="354"/>
      <c r="J254" s="175"/>
      <c r="K254" s="175"/>
      <c r="L254" s="175"/>
      <c r="M254" s="175"/>
      <c r="N254" s="177"/>
    </row>
    <row r="255" spans="1:14" ht="12.75">
      <c r="A255" s="581" t="s">
        <v>10</v>
      </c>
      <c r="B255" s="581"/>
      <c r="C255" s="581"/>
      <c r="D255" s="581"/>
      <c r="E255" s="581"/>
      <c r="F255" s="581"/>
      <c r="G255" s="581"/>
      <c r="H255" s="581"/>
      <c r="I255" s="581"/>
      <c r="J255" s="581"/>
      <c r="K255" s="581"/>
      <c r="L255" s="581"/>
      <c r="M255" s="581"/>
      <c r="N255" s="581"/>
    </row>
    <row r="256" spans="1:14" ht="12.75">
      <c r="A256" s="520" t="s">
        <v>4</v>
      </c>
      <c r="B256" s="520" t="s">
        <v>5</v>
      </c>
      <c r="C256" s="520" t="s">
        <v>6</v>
      </c>
      <c r="D256" s="520" t="s">
        <v>7</v>
      </c>
      <c r="E256" s="582" t="s">
        <v>8</v>
      </c>
      <c r="F256" s="582"/>
      <c r="G256" s="582"/>
      <c r="H256" s="582"/>
      <c r="I256" s="582"/>
      <c r="J256" s="421" t="s">
        <v>9</v>
      </c>
      <c r="K256" s="421" t="s">
        <v>10</v>
      </c>
      <c r="L256" s="421" t="s">
        <v>11</v>
      </c>
      <c r="M256" s="421" t="s">
        <v>12</v>
      </c>
      <c r="N256" s="422" t="s">
        <v>13</v>
      </c>
    </row>
    <row r="257" spans="1:14" ht="15.75">
      <c r="A257" s="221"/>
      <c r="B257" s="154"/>
      <c r="C257" s="271"/>
      <c r="D257" s="161">
        <v>613720</v>
      </c>
      <c r="E257" s="583" t="s">
        <v>187</v>
      </c>
      <c r="F257" s="584"/>
      <c r="G257" s="584"/>
      <c r="H257" s="584"/>
      <c r="I257" s="585"/>
      <c r="J257" s="53">
        <f>J258+J259+J260+J261</f>
        <v>274440</v>
      </c>
      <c r="K257" s="112">
        <f>SUM(K258:K261)</f>
        <v>228200</v>
      </c>
      <c r="L257" s="443">
        <f>SUM(L258:L261)</f>
        <v>223895</v>
      </c>
      <c r="M257" s="112">
        <f>SUM(M258:M261)</f>
        <v>245000</v>
      </c>
      <c r="N257" s="172">
        <f aca="true" t="shared" si="8" ref="N257:N283">M257/K257*100</f>
        <v>107.36196319018406</v>
      </c>
    </row>
    <row r="258" spans="1:14" ht="12.75">
      <c r="A258" s="319"/>
      <c r="B258" s="307"/>
      <c r="C258" s="318"/>
      <c r="D258" s="320">
        <v>613721</v>
      </c>
      <c r="E258" s="555" t="s">
        <v>188</v>
      </c>
      <c r="F258" s="556"/>
      <c r="G258" s="556"/>
      <c r="H258" s="556"/>
      <c r="I258" s="557"/>
      <c r="J258" s="108">
        <v>3218</v>
      </c>
      <c r="K258" s="109">
        <v>15000</v>
      </c>
      <c r="L258" s="442">
        <v>10473</v>
      </c>
      <c r="M258" s="109">
        <v>10000</v>
      </c>
      <c r="N258" s="172">
        <f t="shared" si="8"/>
        <v>66.66666666666666</v>
      </c>
    </row>
    <row r="259" spans="1:14" ht="12.75">
      <c r="A259" s="319"/>
      <c r="B259" s="307"/>
      <c r="C259" s="318"/>
      <c r="D259" s="320">
        <v>613722</v>
      </c>
      <c r="E259" s="575" t="s">
        <v>189</v>
      </c>
      <c r="F259" s="576"/>
      <c r="G259" s="576"/>
      <c r="H259" s="576"/>
      <c r="I259" s="577"/>
      <c r="J259" s="108">
        <v>15243</v>
      </c>
      <c r="K259" s="109">
        <v>8200</v>
      </c>
      <c r="L259" s="442">
        <v>8039</v>
      </c>
      <c r="M259" s="109">
        <v>10000</v>
      </c>
      <c r="N259" s="172">
        <f t="shared" si="8"/>
        <v>121.95121951219512</v>
      </c>
    </row>
    <row r="260" spans="1:14" ht="12.75">
      <c r="A260" s="319"/>
      <c r="B260" s="307"/>
      <c r="C260" s="318"/>
      <c r="D260" s="320">
        <v>613723</v>
      </c>
      <c r="E260" s="575" t="s">
        <v>190</v>
      </c>
      <c r="F260" s="576"/>
      <c r="G260" s="576"/>
      <c r="H260" s="576"/>
      <c r="I260" s="577"/>
      <c r="J260" s="108">
        <v>9727</v>
      </c>
      <c r="K260" s="109">
        <v>5000</v>
      </c>
      <c r="L260" s="442">
        <v>1809</v>
      </c>
      <c r="M260" s="109">
        <v>5000</v>
      </c>
      <c r="N260" s="172">
        <f t="shared" si="8"/>
        <v>100</v>
      </c>
    </row>
    <row r="261" spans="1:14" ht="12.75">
      <c r="A261" s="319"/>
      <c r="B261" s="295"/>
      <c r="C261" s="321"/>
      <c r="D261" s="320">
        <v>613724</v>
      </c>
      <c r="E261" s="575" t="s">
        <v>479</v>
      </c>
      <c r="F261" s="576"/>
      <c r="G261" s="576"/>
      <c r="H261" s="576"/>
      <c r="I261" s="577"/>
      <c r="J261" s="108">
        <v>246252</v>
      </c>
      <c r="K261" s="109">
        <v>200000</v>
      </c>
      <c r="L261" s="442">
        <v>203574</v>
      </c>
      <c r="M261" s="109">
        <v>220000</v>
      </c>
      <c r="N261" s="172">
        <f t="shared" si="8"/>
        <v>110.00000000000001</v>
      </c>
    </row>
    <row r="262" spans="1:14" ht="15.75">
      <c r="A262" s="217" t="s">
        <v>63</v>
      </c>
      <c r="B262" s="145"/>
      <c r="C262" s="68">
        <v>613800</v>
      </c>
      <c r="D262" s="69"/>
      <c r="E262" s="578" t="s">
        <v>191</v>
      </c>
      <c r="F262" s="579"/>
      <c r="G262" s="579"/>
      <c r="H262" s="579"/>
      <c r="I262" s="580"/>
      <c r="J262" s="51">
        <f>J263+J265</f>
        <v>6098</v>
      </c>
      <c r="K262" s="85">
        <f>K263+K266</f>
        <v>4000</v>
      </c>
      <c r="L262" s="427">
        <f>L263+L265</f>
        <v>3337</v>
      </c>
      <c r="M262" s="85">
        <f>M266+M263</f>
        <v>4000</v>
      </c>
      <c r="N262" s="172">
        <f t="shared" si="8"/>
        <v>100</v>
      </c>
    </row>
    <row r="263" spans="1:14" ht="15.75">
      <c r="A263" s="454"/>
      <c r="B263" s="173"/>
      <c r="C263" s="271"/>
      <c r="D263" s="161">
        <v>613810</v>
      </c>
      <c r="E263" s="578" t="s">
        <v>387</v>
      </c>
      <c r="F263" s="579"/>
      <c r="G263" s="579"/>
      <c r="H263" s="579"/>
      <c r="I263" s="580"/>
      <c r="J263" s="53">
        <f>J264</f>
        <v>0</v>
      </c>
      <c r="K263" s="112">
        <f>K264</f>
        <v>0</v>
      </c>
      <c r="L263" s="443">
        <f>L264</f>
        <v>0</v>
      </c>
      <c r="M263" s="112">
        <f>M264</f>
        <v>0</v>
      </c>
      <c r="N263" s="518" t="s">
        <v>463</v>
      </c>
    </row>
    <row r="264" spans="1:14" ht="12.75">
      <c r="A264" s="456"/>
      <c r="B264" s="297"/>
      <c r="C264" s="196"/>
      <c r="D264" s="320">
        <v>613814</v>
      </c>
      <c r="E264" s="575" t="s">
        <v>388</v>
      </c>
      <c r="F264" s="576"/>
      <c r="G264" s="576"/>
      <c r="H264" s="576"/>
      <c r="I264" s="577"/>
      <c r="J264" s="108">
        <v>0</v>
      </c>
      <c r="K264" s="109">
        <v>0</v>
      </c>
      <c r="L264" s="442">
        <v>0</v>
      </c>
      <c r="M264" s="109">
        <v>0</v>
      </c>
      <c r="N264" s="518" t="s">
        <v>463</v>
      </c>
    </row>
    <row r="265" spans="1:14" ht="15.75">
      <c r="A265" s="222"/>
      <c r="B265" s="173"/>
      <c r="C265" s="150"/>
      <c r="D265" s="161">
        <v>613820</v>
      </c>
      <c r="E265" s="578" t="s">
        <v>192</v>
      </c>
      <c r="F265" s="579"/>
      <c r="G265" s="579"/>
      <c r="H265" s="579"/>
      <c r="I265" s="580"/>
      <c r="J265" s="53">
        <f>SUM(J266)</f>
        <v>6098</v>
      </c>
      <c r="K265" s="112">
        <f>K266</f>
        <v>4000</v>
      </c>
      <c r="L265" s="443">
        <f>L266</f>
        <v>3337</v>
      </c>
      <c r="M265" s="112">
        <f>M266</f>
        <v>4000</v>
      </c>
      <c r="N265" s="172">
        <f t="shared" si="8"/>
        <v>100</v>
      </c>
    </row>
    <row r="266" spans="1:14" ht="12.75">
      <c r="A266" s="322"/>
      <c r="B266" s="307"/>
      <c r="C266" s="318"/>
      <c r="D266" s="309">
        <v>613821</v>
      </c>
      <c r="E266" s="555" t="s">
        <v>193</v>
      </c>
      <c r="F266" s="556"/>
      <c r="G266" s="556"/>
      <c r="H266" s="556"/>
      <c r="I266" s="557"/>
      <c r="J266" s="56">
        <v>6098</v>
      </c>
      <c r="K266" s="104">
        <v>4000</v>
      </c>
      <c r="L266" s="438">
        <v>3337</v>
      </c>
      <c r="M266" s="104">
        <v>4000</v>
      </c>
      <c r="N266" s="172">
        <f t="shared" si="8"/>
        <v>100</v>
      </c>
    </row>
    <row r="267" spans="1:14" ht="15.75">
      <c r="A267" s="217" t="s">
        <v>312</v>
      </c>
      <c r="B267" s="224"/>
      <c r="C267" s="217" t="s">
        <v>309</v>
      </c>
      <c r="D267" s="277"/>
      <c r="E267" s="715" t="s">
        <v>93</v>
      </c>
      <c r="F267" s="716"/>
      <c r="G267" s="716"/>
      <c r="H267" s="716"/>
      <c r="I267" s="717"/>
      <c r="J267" s="215">
        <f>J268+J274+J276+J278+J282+J284</f>
        <v>786903</v>
      </c>
      <c r="K267" s="171">
        <f>K268+K274+K276+K278+K282+K284</f>
        <v>784100</v>
      </c>
      <c r="L267" s="427">
        <f>L268+L274+L276+L278+L282+L284</f>
        <v>511286</v>
      </c>
      <c r="M267" s="171">
        <f>M268+M274+M276+M278+M282+M284</f>
        <v>807400</v>
      </c>
      <c r="N267" s="172">
        <f t="shared" si="8"/>
        <v>102.9715597500319</v>
      </c>
    </row>
    <row r="268" spans="1:14" ht="15.75">
      <c r="A268" s="218"/>
      <c r="B268" s="154"/>
      <c r="C268" s="271"/>
      <c r="D268" s="69">
        <v>613910</v>
      </c>
      <c r="E268" s="583" t="s">
        <v>196</v>
      </c>
      <c r="F268" s="584"/>
      <c r="G268" s="584"/>
      <c r="H268" s="584"/>
      <c r="I268" s="585"/>
      <c r="J268" s="55">
        <f>J269+J270+J271</f>
        <v>122048</v>
      </c>
      <c r="K268" s="162">
        <f>SUM(K269:K271)</f>
        <v>85000</v>
      </c>
      <c r="L268" s="444">
        <f>SUM(L269:L271)</f>
        <v>107600</v>
      </c>
      <c r="M268" s="162">
        <f>SUM(M269:M271)</f>
        <v>95000</v>
      </c>
      <c r="N268" s="172">
        <f t="shared" si="8"/>
        <v>111.76470588235294</v>
      </c>
    </row>
    <row r="269" spans="1:14" ht="12.75">
      <c r="A269" s="315"/>
      <c r="B269" s="307"/>
      <c r="C269" s="321"/>
      <c r="D269" s="309">
        <v>613914</v>
      </c>
      <c r="E269" s="575" t="s">
        <v>197</v>
      </c>
      <c r="F269" s="576"/>
      <c r="G269" s="576"/>
      <c r="H269" s="576"/>
      <c r="I269" s="577"/>
      <c r="J269" s="106">
        <v>10951</v>
      </c>
      <c r="K269" s="105">
        <v>20000</v>
      </c>
      <c r="L269" s="445">
        <v>21235</v>
      </c>
      <c r="M269" s="105">
        <v>15000</v>
      </c>
      <c r="N269" s="172">
        <f t="shared" si="8"/>
        <v>75</v>
      </c>
    </row>
    <row r="270" spans="1:14" ht="12.75">
      <c r="A270" s="315"/>
      <c r="B270" s="307"/>
      <c r="C270" s="321"/>
      <c r="D270" s="314" t="s">
        <v>194</v>
      </c>
      <c r="E270" s="555" t="s">
        <v>198</v>
      </c>
      <c r="F270" s="556"/>
      <c r="G270" s="556"/>
      <c r="H270" s="556"/>
      <c r="I270" s="557"/>
      <c r="J270" s="56">
        <v>68552</v>
      </c>
      <c r="K270" s="104">
        <v>25000</v>
      </c>
      <c r="L270" s="438">
        <v>37848</v>
      </c>
      <c r="M270" s="104">
        <v>40000</v>
      </c>
      <c r="N270" s="172">
        <f t="shared" si="8"/>
        <v>160</v>
      </c>
    </row>
    <row r="271" spans="1:14" ht="12.75">
      <c r="A271" s="315"/>
      <c r="B271" s="307"/>
      <c r="C271" s="321"/>
      <c r="D271" s="314" t="s">
        <v>46</v>
      </c>
      <c r="E271" s="555" t="s">
        <v>199</v>
      </c>
      <c r="F271" s="556"/>
      <c r="G271" s="556"/>
      <c r="H271" s="556"/>
      <c r="I271" s="557"/>
      <c r="J271" s="56">
        <v>42545</v>
      </c>
      <c r="K271" s="104">
        <v>40000</v>
      </c>
      <c r="L271" s="438">
        <v>48517</v>
      </c>
      <c r="M271" s="104">
        <v>40000</v>
      </c>
      <c r="N271" s="172">
        <f t="shared" si="8"/>
        <v>100</v>
      </c>
    </row>
    <row r="272" spans="1:14" ht="15.75">
      <c r="A272" s="218"/>
      <c r="B272" s="154"/>
      <c r="C272" s="160"/>
      <c r="D272" s="69">
        <v>613930</v>
      </c>
      <c r="E272" s="583" t="s">
        <v>200</v>
      </c>
      <c r="F272" s="584"/>
      <c r="G272" s="584"/>
      <c r="H272" s="584"/>
      <c r="I272" s="585"/>
      <c r="J272" s="51">
        <f>J273</f>
        <v>0</v>
      </c>
      <c r="K272" s="87">
        <f>K273</f>
        <v>0</v>
      </c>
      <c r="L272" s="439">
        <f>L273</f>
        <v>0</v>
      </c>
      <c r="M272" s="87">
        <f>M273</f>
        <v>0</v>
      </c>
      <c r="N272" s="518" t="s">
        <v>463</v>
      </c>
    </row>
    <row r="273" spans="1:14" ht="12.75">
      <c r="A273" s="315"/>
      <c r="B273" s="307"/>
      <c r="C273" s="321"/>
      <c r="D273" s="309">
        <v>613937</v>
      </c>
      <c r="E273" s="555" t="s">
        <v>201</v>
      </c>
      <c r="F273" s="556"/>
      <c r="G273" s="556"/>
      <c r="H273" s="556"/>
      <c r="I273" s="557"/>
      <c r="J273" s="56">
        <v>0</v>
      </c>
      <c r="K273" s="104">
        <v>0</v>
      </c>
      <c r="L273" s="438">
        <v>0</v>
      </c>
      <c r="M273" s="104">
        <v>0</v>
      </c>
      <c r="N273" s="518" t="s">
        <v>463</v>
      </c>
    </row>
    <row r="274" spans="1:14" ht="15.75">
      <c r="A274" s="218"/>
      <c r="B274" s="154"/>
      <c r="C274" s="160"/>
      <c r="D274" s="69">
        <v>613940</v>
      </c>
      <c r="E274" s="583" t="s">
        <v>202</v>
      </c>
      <c r="F274" s="584"/>
      <c r="G274" s="584"/>
      <c r="H274" s="584"/>
      <c r="I274" s="585"/>
      <c r="J274" s="51">
        <f>J275</f>
        <v>18054</v>
      </c>
      <c r="K274" s="87">
        <f>K275</f>
        <v>6000</v>
      </c>
      <c r="L274" s="439">
        <f>L275</f>
        <v>3920</v>
      </c>
      <c r="M274" s="87">
        <f>M275</f>
        <v>6000</v>
      </c>
      <c r="N274" s="172">
        <f t="shared" si="8"/>
        <v>100</v>
      </c>
    </row>
    <row r="275" spans="1:14" ht="12.75">
      <c r="A275" s="315"/>
      <c r="B275" s="307"/>
      <c r="C275" s="321"/>
      <c r="D275" s="214">
        <v>613941</v>
      </c>
      <c r="E275" s="553" t="s">
        <v>203</v>
      </c>
      <c r="F275" s="553"/>
      <c r="G275" s="553"/>
      <c r="H275" s="553"/>
      <c r="I275" s="553"/>
      <c r="J275" s="56">
        <v>18054</v>
      </c>
      <c r="K275" s="101">
        <v>6000</v>
      </c>
      <c r="L275" s="430">
        <v>3920</v>
      </c>
      <c r="M275" s="101">
        <v>6000</v>
      </c>
      <c r="N275" s="172">
        <f t="shared" si="8"/>
        <v>100</v>
      </c>
    </row>
    <row r="276" spans="1:14" ht="15.75">
      <c r="A276" s="218"/>
      <c r="B276" s="154"/>
      <c r="C276" s="159"/>
      <c r="D276" s="158" t="s">
        <v>195</v>
      </c>
      <c r="E276" s="583" t="s">
        <v>204</v>
      </c>
      <c r="F276" s="584"/>
      <c r="G276" s="584"/>
      <c r="H276" s="584"/>
      <c r="I276" s="585"/>
      <c r="J276" s="51">
        <f>J277</f>
        <v>10123</v>
      </c>
      <c r="K276" s="87">
        <f>K277</f>
        <v>82700</v>
      </c>
      <c r="L276" s="439">
        <f>L277</f>
        <v>51076</v>
      </c>
      <c r="M276" s="87">
        <f>M277</f>
        <v>60000</v>
      </c>
      <c r="N276" s="172">
        <f t="shared" si="8"/>
        <v>72.55139056831923</v>
      </c>
    </row>
    <row r="277" spans="1:14" ht="12.75">
      <c r="A277" s="315"/>
      <c r="B277" s="307"/>
      <c r="C277" s="308"/>
      <c r="D277" s="309">
        <v>613961</v>
      </c>
      <c r="E277" s="575" t="s">
        <v>205</v>
      </c>
      <c r="F277" s="576"/>
      <c r="G277" s="576"/>
      <c r="H277" s="576"/>
      <c r="I277" s="577"/>
      <c r="J277" s="56">
        <v>10123</v>
      </c>
      <c r="K277" s="104">
        <v>82700</v>
      </c>
      <c r="L277" s="438">
        <v>51076</v>
      </c>
      <c r="M277" s="104">
        <v>60000</v>
      </c>
      <c r="N277" s="172">
        <f t="shared" si="8"/>
        <v>72.55139056831923</v>
      </c>
    </row>
    <row r="278" spans="1:14" ht="15.75">
      <c r="A278" s="227"/>
      <c r="B278" s="154"/>
      <c r="C278" s="159"/>
      <c r="D278" s="125">
        <v>613970</v>
      </c>
      <c r="E278" s="578" t="s">
        <v>206</v>
      </c>
      <c r="F278" s="579"/>
      <c r="G278" s="579"/>
      <c r="H278" s="579"/>
      <c r="I278" s="580"/>
      <c r="J278" s="52">
        <f>J279+J280+J281</f>
        <v>168386</v>
      </c>
      <c r="K278" s="107">
        <f>SUM(K279:K281)</f>
        <v>126000</v>
      </c>
      <c r="L278" s="436">
        <f>SUM(L279:L281)</f>
        <v>107879</v>
      </c>
      <c r="M278" s="107">
        <f>SUM(M279:M281)</f>
        <v>128000</v>
      </c>
      <c r="N278" s="172">
        <f t="shared" si="8"/>
        <v>101.58730158730158</v>
      </c>
    </row>
    <row r="279" spans="1:14" ht="24" customHeight="1">
      <c r="A279" s="324"/>
      <c r="B279" s="307"/>
      <c r="C279" s="308"/>
      <c r="D279" s="325">
        <v>613971</v>
      </c>
      <c r="E279" s="575" t="s">
        <v>303</v>
      </c>
      <c r="F279" s="576"/>
      <c r="G279" s="576"/>
      <c r="H279" s="576"/>
      <c r="I279" s="577"/>
      <c r="J279" s="110">
        <v>98550</v>
      </c>
      <c r="K279" s="111">
        <v>60000</v>
      </c>
      <c r="L279" s="437">
        <v>55783</v>
      </c>
      <c r="M279" s="111">
        <v>60000</v>
      </c>
      <c r="N279" s="172">
        <f t="shared" si="8"/>
        <v>100</v>
      </c>
    </row>
    <row r="280" spans="1:14" ht="12.75">
      <c r="A280" s="324"/>
      <c r="B280" s="307"/>
      <c r="C280" s="308"/>
      <c r="D280" s="325">
        <v>613974</v>
      </c>
      <c r="E280" s="575" t="s">
        <v>207</v>
      </c>
      <c r="F280" s="576"/>
      <c r="G280" s="576"/>
      <c r="H280" s="576"/>
      <c r="I280" s="577"/>
      <c r="J280" s="110">
        <v>6935</v>
      </c>
      <c r="K280" s="111">
        <v>6000</v>
      </c>
      <c r="L280" s="437">
        <v>4644</v>
      </c>
      <c r="M280" s="111">
        <v>8000</v>
      </c>
      <c r="N280" s="178">
        <f t="shared" si="8"/>
        <v>133.33333333333331</v>
      </c>
    </row>
    <row r="281" spans="1:14" ht="12.75">
      <c r="A281" s="324"/>
      <c r="B281" s="307"/>
      <c r="C281" s="308"/>
      <c r="D281" s="325">
        <v>613975</v>
      </c>
      <c r="E281" s="575" t="s">
        <v>208</v>
      </c>
      <c r="F281" s="576"/>
      <c r="G281" s="576"/>
      <c r="H281" s="576"/>
      <c r="I281" s="577"/>
      <c r="J281" s="110">
        <v>62901</v>
      </c>
      <c r="K281" s="111">
        <v>60000</v>
      </c>
      <c r="L281" s="437">
        <v>47452</v>
      </c>
      <c r="M281" s="111">
        <v>60000</v>
      </c>
      <c r="N281" s="178">
        <f t="shared" si="8"/>
        <v>100</v>
      </c>
    </row>
    <row r="282" spans="1:14" ht="15.75">
      <c r="A282" s="227"/>
      <c r="B282" s="154"/>
      <c r="C282" s="159"/>
      <c r="D282" s="125">
        <v>613980</v>
      </c>
      <c r="E282" s="578" t="s">
        <v>209</v>
      </c>
      <c r="F282" s="579"/>
      <c r="G282" s="579"/>
      <c r="H282" s="579"/>
      <c r="I282" s="580"/>
      <c r="J282" s="52">
        <f>J283</f>
        <v>4124</v>
      </c>
      <c r="K282" s="107">
        <f>K283</f>
        <v>4400</v>
      </c>
      <c r="L282" s="436">
        <f>L283</f>
        <v>3258</v>
      </c>
      <c r="M282" s="107">
        <f>M283</f>
        <v>4400</v>
      </c>
      <c r="N282" s="178">
        <f t="shared" si="8"/>
        <v>100</v>
      </c>
    </row>
    <row r="283" spans="1:14" ht="12.75">
      <c r="A283" s="324"/>
      <c r="B283" s="307"/>
      <c r="C283" s="308"/>
      <c r="D283" s="325">
        <v>613983</v>
      </c>
      <c r="E283" s="575" t="s">
        <v>210</v>
      </c>
      <c r="F283" s="576"/>
      <c r="G283" s="576"/>
      <c r="H283" s="576"/>
      <c r="I283" s="577"/>
      <c r="J283" s="110">
        <v>4124</v>
      </c>
      <c r="K283" s="111">
        <v>4400</v>
      </c>
      <c r="L283" s="437">
        <v>3258</v>
      </c>
      <c r="M283" s="111">
        <v>4400</v>
      </c>
      <c r="N283" s="178">
        <f t="shared" si="8"/>
        <v>100</v>
      </c>
    </row>
    <row r="284" spans="1:14" ht="14.25" customHeight="1">
      <c r="A284" s="227"/>
      <c r="B284" s="154"/>
      <c r="C284" s="159"/>
      <c r="D284" s="125">
        <v>613990</v>
      </c>
      <c r="E284" s="578" t="s">
        <v>211</v>
      </c>
      <c r="F284" s="579"/>
      <c r="G284" s="579"/>
      <c r="H284" s="579"/>
      <c r="I284" s="580"/>
      <c r="J284" s="52">
        <f>SUM(J285:J304)</f>
        <v>464168</v>
      </c>
      <c r="K284" s="107">
        <f>SUM(K285:K304)</f>
        <v>480000</v>
      </c>
      <c r="L284" s="436">
        <f>SUM(L285:L304)</f>
        <v>237553</v>
      </c>
      <c r="M284" s="107">
        <f>SUM(M285:M304)</f>
        <v>514000</v>
      </c>
      <c r="N284" s="178">
        <f aca="true" t="shared" si="9" ref="N284:N290">M284/K284*100</f>
        <v>107.08333333333333</v>
      </c>
    </row>
    <row r="285" spans="1:14" ht="12.75">
      <c r="A285" s="324"/>
      <c r="B285" s="307"/>
      <c r="C285" s="308"/>
      <c r="D285" s="309">
        <v>613991</v>
      </c>
      <c r="E285" s="575" t="s">
        <v>54</v>
      </c>
      <c r="F285" s="576"/>
      <c r="G285" s="576"/>
      <c r="H285" s="576"/>
      <c r="I285" s="577"/>
      <c r="J285" s="56">
        <v>20000</v>
      </c>
      <c r="K285" s="104">
        <v>30000</v>
      </c>
      <c r="L285" s="438">
        <v>26003</v>
      </c>
      <c r="M285" s="104">
        <v>20000</v>
      </c>
      <c r="N285" s="178">
        <f t="shared" si="9"/>
        <v>66.66666666666666</v>
      </c>
    </row>
    <row r="286" spans="1:14" ht="12.75">
      <c r="A286" s="324"/>
      <c r="B286" s="307"/>
      <c r="C286" s="308"/>
      <c r="D286" s="325">
        <v>613991</v>
      </c>
      <c r="E286" s="575" t="s">
        <v>212</v>
      </c>
      <c r="F286" s="576"/>
      <c r="G286" s="576"/>
      <c r="H286" s="576"/>
      <c r="I286" s="577"/>
      <c r="J286" s="110">
        <v>0</v>
      </c>
      <c r="K286" s="111">
        <v>1000</v>
      </c>
      <c r="L286" s="437">
        <v>0</v>
      </c>
      <c r="M286" s="111">
        <v>0</v>
      </c>
      <c r="N286" s="178">
        <f t="shared" si="9"/>
        <v>0</v>
      </c>
    </row>
    <row r="287" spans="1:14" ht="12.75">
      <c r="A287" s="324"/>
      <c r="B287" s="307"/>
      <c r="C287" s="308"/>
      <c r="D287" s="325">
        <v>613991</v>
      </c>
      <c r="E287" s="575" t="s">
        <v>338</v>
      </c>
      <c r="F287" s="576"/>
      <c r="G287" s="576"/>
      <c r="H287" s="576"/>
      <c r="I287" s="577"/>
      <c r="J287" s="110">
        <v>9126</v>
      </c>
      <c r="K287" s="111">
        <v>10000</v>
      </c>
      <c r="L287" s="437">
        <v>3042</v>
      </c>
      <c r="M287" s="111">
        <v>0</v>
      </c>
      <c r="N287" s="178">
        <f t="shared" si="9"/>
        <v>0</v>
      </c>
    </row>
    <row r="288" spans="1:14" ht="12.75">
      <c r="A288" s="324"/>
      <c r="B288" s="307"/>
      <c r="C288" s="308"/>
      <c r="D288" s="325">
        <v>613991</v>
      </c>
      <c r="E288" s="575" t="s">
        <v>213</v>
      </c>
      <c r="F288" s="576"/>
      <c r="G288" s="576"/>
      <c r="H288" s="576"/>
      <c r="I288" s="577"/>
      <c r="J288" s="110">
        <v>303206</v>
      </c>
      <c r="K288" s="111">
        <v>305000</v>
      </c>
      <c r="L288" s="437">
        <v>54722</v>
      </c>
      <c r="M288" s="111">
        <v>300000</v>
      </c>
      <c r="N288" s="178">
        <f t="shared" si="9"/>
        <v>98.36065573770492</v>
      </c>
    </row>
    <row r="289" spans="1:14" ht="12.75">
      <c r="A289" s="324"/>
      <c r="B289" s="307"/>
      <c r="C289" s="308"/>
      <c r="D289" s="325">
        <v>613991</v>
      </c>
      <c r="E289" s="575" t="s">
        <v>438</v>
      </c>
      <c r="F289" s="576"/>
      <c r="G289" s="576"/>
      <c r="H289" s="576"/>
      <c r="I289" s="577"/>
      <c r="J289" s="110">
        <v>22950</v>
      </c>
      <c r="K289" s="111">
        <v>24000</v>
      </c>
      <c r="L289" s="437">
        <v>20000</v>
      </c>
      <c r="M289" s="111">
        <v>24000</v>
      </c>
      <c r="N289" s="178">
        <f t="shared" si="9"/>
        <v>100</v>
      </c>
    </row>
    <row r="290" spans="1:14" ht="12.75">
      <c r="A290" s="324"/>
      <c r="B290" s="307"/>
      <c r="C290" s="308"/>
      <c r="D290" s="325">
        <v>613991</v>
      </c>
      <c r="E290" s="575" t="s">
        <v>399</v>
      </c>
      <c r="F290" s="576"/>
      <c r="G290" s="576"/>
      <c r="H290" s="576"/>
      <c r="I290" s="577"/>
      <c r="J290" s="110">
        <v>0</v>
      </c>
      <c r="K290" s="111">
        <v>5000</v>
      </c>
      <c r="L290" s="437">
        <v>0</v>
      </c>
      <c r="M290" s="111">
        <v>5000</v>
      </c>
      <c r="N290" s="178">
        <f t="shared" si="9"/>
        <v>100</v>
      </c>
    </row>
    <row r="291" spans="1:14" ht="12.75">
      <c r="A291" s="451"/>
      <c r="B291" s="451"/>
      <c r="C291" s="451"/>
      <c r="D291" s="451"/>
      <c r="E291" s="451"/>
      <c r="F291" s="451"/>
      <c r="G291" s="451"/>
      <c r="H291" s="451"/>
      <c r="I291" s="451"/>
      <c r="J291" s="451"/>
      <c r="K291" s="451"/>
      <c r="L291" s="451"/>
      <c r="M291" s="451"/>
      <c r="N291" s="451"/>
    </row>
    <row r="292" spans="1:14" ht="12.75">
      <c r="A292" s="451"/>
      <c r="B292" s="451"/>
      <c r="C292" s="451"/>
      <c r="D292" s="451"/>
      <c r="E292" s="451"/>
      <c r="F292" s="451"/>
      <c r="G292" s="451"/>
      <c r="H292" s="451"/>
      <c r="I292" s="451"/>
      <c r="J292" s="451"/>
      <c r="K292" s="451"/>
      <c r="L292" s="451"/>
      <c r="M292" s="451"/>
      <c r="N292" s="451"/>
    </row>
    <row r="293" spans="1:14" ht="12.75">
      <c r="A293" s="451"/>
      <c r="B293" s="451"/>
      <c r="C293" s="451"/>
      <c r="D293" s="451"/>
      <c r="E293" s="451"/>
      <c r="F293" s="451"/>
      <c r="G293" s="451"/>
      <c r="H293" s="451"/>
      <c r="I293" s="451"/>
      <c r="J293" s="451"/>
      <c r="K293" s="451"/>
      <c r="L293" s="451"/>
      <c r="M293" s="451"/>
      <c r="N293" s="451"/>
    </row>
    <row r="294" spans="1:14" ht="12.75">
      <c r="A294" s="451"/>
      <c r="B294" s="451"/>
      <c r="C294" s="451"/>
      <c r="D294" s="451"/>
      <c r="E294" s="451"/>
      <c r="F294" s="451"/>
      <c r="G294" s="451"/>
      <c r="H294" s="451"/>
      <c r="I294" s="451"/>
      <c r="J294" s="451"/>
      <c r="K294" s="451"/>
      <c r="L294" s="451"/>
      <c r="M294" s="451"/>
      <c r="N294" s="451"/>
    </row>
    <row r="295" spans="1:14" ht="12.75">
      <c r="A295" s="581" t="s">
        <v>11</v>
      </c>
      <c r="B295" s="581"/>
      <c r="C295" s="581"/>
      <c r="D295" s="581"/>
      <c r="E295" s="581"/>
      <c r="F295" s="581"/>
      <c r="G295" s="581"/>
      <c r="H295" s="581"/>
      <c r="I295" s="581"/>
      <c r="J295" s="581"/>
      <c r="K295" s="581"/>
      <c r="L295" s="581"/>
      <c r="M295" s="581"/>
      <c r="N295" s="581"/>
    </row>
    <row r="296" spans="1:14" ht="12.75">
      <c r="A296" s="520" t="s">
        <v>4</v>
      </c>
      <c r="B296" s="520" t="s">
        <v>5</v>
      </c>
      <c r="C296" s="520" t="s">
        <v>6</v>
      </c>
      <c r="D296" s="520" t="s">
        <v>7</v>
      </c>
      <c r="E296" s="582" t="s">
        <v>8</v>
      </c>
      <c r="F296" s="582"/>
      <c r="G296" s="582"/>
      <c r="H296" s="582"/>
      <c r="I296" s="582"/>
      <c r="J296" s="421" t="s">
        <v>9</v>
      </c>
      <c r="K296" s="421" t="s">
        <v>10</v>
      </c>
      <c r="L296" s="421" t="s">
        <v>11</v>
      </c>
      <c r="M296" s="421" t="s">
        <v>12</v>
      </c>
      <c r="N296" s="422" t="s">
        <v>13</v>
      </c>
    </row>
    <row r="297" spans="1:14" ht="12.75">
      <c r="A297" s="315"/>
      <c r="B297" s="307"/>
      <c r="C297" s="321"/>
      <c r="D297" s="214">
        <v>613991</v>
      </c>
      <c r="E297" s="554" t="s">
        <v>528</v>
      </c>
      <c r="F297" s="554"/>
      <c r="G297" s="554"/>
      <c r="H297" s="554"/>
      <c r="I297" s="554"/>
      <c r="J297" s="56">
        <v>0</v>
      </c>
      <c r="K297" s="101">
        <v>0</v>
      </c>
      <c r="L297" s="430">
        <v>0</v>
      </c>
      <c r="M297" s="101">
        <v>5000</v>
      </c>
      <c r="N297" s="518" t="s">
        <v>463</v>
      </c>
    </row>
    <row r="298" spans="1:14" ht="27.75" customHeight="1">
      <c r="A298" s="324"/>
      <c r="B298" s="307"/>
      <c r="C298" s="308"/>
      <c r="D298" s="325">
        <v>613991</v>
      </c>
      <c r="E298" s="575" t="s">
        <v>216</v>
      </c>
      <c r="F298" s="576"/>
      <c r="G298" s="576"/>
      <c r="H298" s="576"/>
      <c r="I298" s="577"/>
      <c r="J298" s="110">
        <v>7650</v>
      </c>
      <c r="K298" s="111">
        <v>5000</v>
      </c>
      <c r="L298" s="437">
        <v>17206</v>
      </c>
      <c r="M298" s="111">
        <v>10000</v>
      </c>
      <c r="N298" s="178">
        <f>M298/K298*100</f>
        <v>200</v>
      </c>
    </row>
    <row r="299" spans="1:14" ht="15" customHeight="1">
      <c r="A299" s="324"/>
      <c r="B299" s="307"/>
      <c r="C299" s="308"/>
      <c r="D299" s="325">
        <v>613991</v>
      </c>
      <c r="E299" s="575" t="s">
        <v>383</v>
      </c>
      <c r="F299" s="576"/>
      <c r="G299" s="576"/>
      <c r="H299" s="576"/>
      <c r="I299" s="577"/>
      <c r="J299" s="110">
        <v>35276</v>
      </c>
      <c r="K299" s="111">
        <v>40000</v>
      </c>
      <c r="L299" s="438">
        <v>63397</v>
      </c>
      <c r="M299" s="111">
        <v>40000</v>
      </c>
      <c r="N299" s="178">
        <f>M299/K299*100</f>
        <v>100</v>
      </c>
    </row>
    <row r="300" spans="1:14" ht="14.25" customHeight="1">
      <c r="A300" s="324"/>
      <c r="B300" s="307"/>
      <c r="C300" s="308"/>
      <c r="D300" s="325">
        <v>613991</v>
      </c>
      <c r="E300" s="575" t="s">
        <v>524</v>
      </c>
      <c r="F300" s="576"/>
      <c r="G300" s="576"/>
      <c r="H300" s="576"/>
      <c r="I300" s="577"/>
      <c r="J300" s="110">
        <v>3936</v>
      </c>
      <c r="K300" s="111">
        <v>5000</v>
      </c>
      <c r="L300" s="437">
        <v>2135</v>
      </c>
      <c r="M300" s="111">
        <v>5000</v>
      </c>
      <c r="N300" s="178">
        <f>M300/K300*100</f>
        <v>100</v>
      </c>
    </row>
    <row r="301" spans="1:14" ht="12.75">
      <c r="A301" s="324"/>
      <c r="B301" s="307"/>
      <c r="C301" s="308"/>
      <c r="D301" s="325">
        <v>613991</v>
      </c>
      <c r="E301" s="575" t="s">
        <v>525</v>
      </c>
      <c r="F301" s="576"/>
      <c r="G301" s="576"/>
      <c r="H301" s="576"/>
      <c r="I301" s="577"/>
      <c r="J301" s="289">
        <v>0</v>
      </c>
      <c r="K301" s="290">
        <v>0</v>
      </c>
      <c r="L301" s="446">
        <v>0</v>
      </c>
      <c r="M301" s="290">
        <v>50000</v>
      </c>
      <c r="N301" s="518" t="s">
        <v>463</v>
      </c>
    </row>
    <row r="302" spans="1:14" ht="12.75">
      <c r="A302" s="324"/>
      <c r="B302" s="307"/>
      <c r="C302" s="308"/>
      <c r="D302" s="325">
        <v>613991</v>
      </c>
      <c r="E302" s="575" t="s">
        <v>389</v>
      </c>
      <c r="F302" s="576"/>
      <c r="G302" s="576"/>
      <c r="H302" s="576"/>
      <c r="I302" s="577"/>
      <c r="J302" s="289">
        <v>5100</v>
      </c>
      <c r="K302" s="290">
        <v>5000</v>
      </c>
      <c r="L302" s="446">
        <v>2356</v>
      </c>
      <c r="M302" s="290">
        <v>5000</v>
      </c>
      <c r="N302" s="519" t="s">
        <v>463</v>
      </c>
    </row>
    <row r="303" spans="1:14" ht="12.75">
      <c r="A303" s="324"/>
      <c r="B303" s="307"/>
      <c r="C303" s="308"/>
      <c r="D303" s="325">
        <v>613991</v>
      </c>
      <c r="E303" s="575" t="s">
        <v>498</v>
      </c>
      <c r="F303" s="576"/>
      <c r="G303" s="576"/>
      <c r="H303" s="576"/>
      <c r="I303" s="577"/>
      <c r="J303" s="289">
        <v>0</v>
      </c>
      <c r="K303" s="290">
        <v>30000</v>
      </c>
      <c r="L303" s="446">
        <v>35589</v>
      </c>
      <c r="M303" s="290">
        <v>30000</v>
      </c>
      <c r="N303" s="178">
        <f>M303/K303</f>
        <v>1</v>
      </c>
    </row>
    <row r="304" spans="1:14" ht="12.75">
      <c r="A304" s="324"/>
      <c r="B304" s="307"/>
      <c r="C304" s="308"/>
      <c r="D304" s="325">
        <v>613991</v>
      </c>
      <c r="E304" s="575" t="s">
        <v>319</v>
      </c>
      <c r="F304" s="576"/>
      <c r="G304" s="576"/>
      <c r="H304" s="576"/>
      <c r="I304" s="577"/>
      <c r="J304" s="289">
        <v>56924</v>
      </c>
      <c r="K304" s="290">
        <v>20000</v>
      </c>
      <c r="L304" s="446">
        <v>13103</v>
      </c>
      <c r="M304" s="290">
        <v>20000</v>
      </c>
      <c r="N304" s="178">
        <f aca="true" t="shared" si="10" ref="N304:N312">M304/K304*100</f>
        <v>100</v>
      </c>
    </row>
    <row r="305" spans="1:14" ht="12.75" customHeight="1">
      <c r="A305" s="258" t="s">
        <v>297</v>
      </c>
      <c r="B305" s="145">
        <v>614000</v>
      </c>
      <c r="C305" s="68"/>
      <c r="D305" s="482"/>
      <c r="E305" s="586" t="s">
        <v>217</v>
      </c>
      <c r="F305" s="587"/>
      <c r="G305" s="587"/>
      <c r="H305" s="587"/>
      <c r="I305" s="588"/>
      <c r="J305" s="52">
        <f>J306+J314+J338+J356+J360+J364</f>
        <v>795718</v>
      </c>
      <c r="K305" s="179">
        <f>K306+K314+K338+K356+K360+K364</f>
        <v>1078800</v>
      </c>
      <c r="L305" s="447">
        <f>L306+L314+L338+L356+L360+L364</f>
        <v>1330776</v>
      </c>
      <c r="M305" s="179">
        <f>M306+M314+M338+M356+M360+M364</f>
        <v>1033450</v>
      </c>
      <c r="N305" s="178">
        <f t="shared" si="10"/>
        <v>95.79625509825732</v>
      </c>
    </row>
    <row r="306" spans="1:14" ht="13.5" customHeight="1">
      <c r="A306" s="223">
        <v>13</v>
      </c>
      <c r="B306" s="145"/>
      <c r="C306" s="69">
        <v>614100</v>
      </c>
      <c r="D306" s="71"/>
      <c r="E306" s="583" t="s">
        <v>225</v>
      </c>
      <c r="F306" s="584"/>
      <c r="G306" s="584"/>
      <c r="H306" s="584"/>
      <c r="I306" s="585"/>
      <c r="J306" s="51">
        <f>J307+J311</f>
        <v>302702</v>
      </c>
      <c r="K306" s="87">
        <f>K307+K311</f>
        <v>326800</v>
      </c>
      <c r="L306" s="439">
        <f>L307+L311</f>
        <v>281092</v>
      </c>
      <c r="M306" s="87">
        <f>M307+M311</f>
        <v>366800</v>
      </c>
      <c r="N306" s="178">
        <f t="shared" si="10"/>
        <v>112.23990208078337</v>
      </c>
    </row>
    <row r="307" spans="1:14" ht="14.25" customHeight="1">
      <c r="A307" s="218"/>
      <c r="B307" s="154"/>
      <c r="C307" s="166"/>
      <c r="D307" s="69">
        <v>614120</v>
      </c>
      <c r="E307" s="583" t="s">
        <v>226</v>
      </c>
      <c r="F307" s="584"/>
      <c r="G307" s="584"/>
      <c r="H307" s="584"/>
      <c r="I307" s="585"/>
      <c r="J307" s="51">
        <f>J308++J309+J310</f>
        <v>118219</v>
      </c>
      <c r="K307" s="87">
        <f>SUM(K308:K310)</f>
        <v>126800</v>
      </c>
      <c r="L307" s="439">
        <f>SUM(L308:L310)</f>
        <v>107166</v>
      </c>
      <c r="M307" s="87">
        <f>SUM(M308:M310)</f>
        <v>126800</v>
      </c>
      <c r="N307" s="178">
        <f t="shared" si="10"/>
        <v>100</v>
      </c>
    </row>
    <row r="308" spans="1:14" ht="12.75">
      <c r="A308" s="315"/>
      <c r="B308" s="307"/>
      <c r="C308" s="308"/>
      <c r="D308" s="309">
        <v>614121</v>
      </c>
      <c r="E308" s="555" t="s">
        <v>291</v>
      </c>
      <c r="F308" s="556"/>
      <c r="G308" s="556"/>
      <c r="H308" s="556"/>
      <c r="I308" s="557"/>
      <c r="J308" s="56">
        <v>108926</v>
      </c>
      <c r="K308" s="101">
        <v>95000</v>
      </c>
      <c r="L308" s="430">
        <v>94310</v>
      </c>
      <c r="M308" s="101">
        <v>125000</v>
      </c>
      <c r="N308" s="178">
        <f t="shared" si="10"/>
        <v>131.57894736842107</v>
      </c>
    </row>
    <row r="309" spans="1:14" ht="12.75">
      <c r="A309" s="315"/>
      <c r="B309" s="327"/>
      <c r="C309" s="328"/>
      <c r="D309" s="214">
        <v>614124</v>
      </c>
      <c r="E309" s="555" t="s">
        <v>397</v>
      </c>
      <c r="F309" s="556"/>
      <c r="G309" s="556"/>
      <c r="H309" s="556"/>
      <c r="I309" s="557"/>
      <c r="J309" s="56">
        <v>7493</v>
      </c>
      <c r="K309" s="104">
        <v>30000</v>
      </c>
      <c r="L309" s="438">
        <v>11456</v>
      </c>
      <c r="M309" s="104">
        <v>0</v>
      </c>
      <c r="N309" s="178">
        <f t="shared" si="10"/>
        <v>0</v>
      </c>
    </row>
    <row r="310" spans="1:14" ht="12.75">
      <c r="A310" s="330"/>
      <c r="B310" s="323"/>
      <c r="C310" s="328"/>
      <c r="D310" s="314" t="s">
        <v>218</v>
      </c>
      <c r="E310" s="555" t="s">
        <v>68</v>
      </c>
      <c r="F310" s="556"/>
      <c r="G310" s="556"/>
      <c r="H310" s="556"/>
      <c r="I310" s="557"/>
      <c r="J310" s="56">
        <v>1800</v>
      </c>
      <c r="K310" s="104">
        <v>1800</v>
      </c>
      <c r="L310" s="438">
        <v>1400</v>
      </c>
      <c r="M310" s="104">
        <v>1800</v>
      </c>
      <c r="N310" s="178">
        <f t="shared" si="10"/>
        <v>100</v>
      </c>
    </row>
    <row r="311" spans="1:14" ht="14.25" customHeight="1">
      <c r="A311" s="228"/>
      <c r="B311" s="165"/>
      <c r="C311" s="166"/>
      <c r="D311" s="157" t="s">
        <v>219</v>
      </c>
      <c r="E311" s="583" t="s">
        <v>227</v>
      </c>
      <c r="F311" s="584"/>
      <c r="G311" s="584"/>
      <c r="H311" s="584"/>
      <c r="I311" s="585"/>
      <c r="J311" s="52">
        <f>J312+J313</f>
        <v>184483</v>
      </c>
      <c r="K311" s="107">
        <f>SUM(K312:K313)</f>
        <v>200000</v>
      </c>
      <c r="L311" s="436">
        <f>SUM(L312:L313)</f>
        <v>173926</v>
      </c>
      <c r="M311" s="107">
        <f>SUM(M312:M313)</f>
        <v>240000</v>
      </c>
      <c r="N311" s="178">
        <f t="shared" si="10"/>
        <v>120</v>
      </c>
    </row>
    <row r="312" spans="1:14" ht="12.75">
      <c r="A312" s="330"/>
      <c r="B312" s="323"/>
      <c r="C312" s="328"/>
      <c r="D312" s="314" t="s">
        <v>220</v>
      </c>
      <c r="E312" s="575" t="s">
        <v>228</v>
      </c>
      <c r="F312" s="576"/>
      <c r="G312" s="576"/>
      <c r="H312" s="576"/>
      <c r="I312" s="577"/>
      <c r="J312" s="56">
        <v>184483</v>
      </c>
      <c r="K312" s="104">
        <v>200000</v>
      </c>
      <c r="L312" s="438">
        <v>173926</v>
      </c>
      <c r="M312" s="104">
        <v>240000</v>
      </c>
      <c r="N312" s="178">
        <f t="shared" si="10"/>
        <v>120</v>
      </c>
    </row>
    <row r="313" spans="1:14" ht="12.75">
      <c r="A313" s="315"/>
      <c r="B313" s="327"/>
      <c r="C313" s="331"/>
      <c r="D313" s="242" t="s">
        <v>220</v>
      </c>
      <c r="E313" s="575" t="s">
        <v>229</v>
      </c>
      <c r="F313" s="576"/>
      <c r="G313" s="576"/>
      <c r="H313" s="576"/>
      <c r="I313" s="577"/>
      <c r="J313" s="56">
        <v>0</v>
      </c>
      <c r="K313" s="104">
        <v>0</v>
      </c>
      <c r="L313" s="438">
        <v>0</v>
      </c>
      <c r="M313" s="104">
        <v>0</v>
      </c>
      <c r="N313" s="518" t="s">
        <v>463</v>
      </c>
    </row>
    <row r="314" spans="1:14" ht="13.5" customHeight="1">
      <c r="A314" s="223">
        <v>14</v>
      </c>
      <c r="B314" s="145"/>
      <c r="C314" s="68">
        <v>614200</v>
      </c>
      <c r="D314" s="156"/>
      <c r="E314" s="578" t="s">
        <v>230</v>
      </c>
      <c r="F314" s="579"/>
      <c r="G314" s="579"/>
      <c r="H314" s="579"/>
      <c r="I314" s="580"/>
      <c r="J314" s="52">
        <f>J315+J319+J326</f>
        <v>262937</v>
      </c>
      <c r="K314" s="107">
        <f>K315+K319+K326</f>
        <v>371000</v>
      </c>
      <c r="L314" s="436">
        <f>L315+L319+L326</f>
        <v>330601</v>
      </c>
      <c r="M314" s="107">
        <f>M315+M319+M326</f>
        <v>281000</v>
      </c>
      <c r="N314" s="178">
        <f aca="true" t="shared" si="11" ref="N314:N322">M314/K314*100</f>
        <v>75.74123989218329</v>
      </c>
    </row>
    <row r="315" spans="1:14" ht="14.25" customHeight="1">
      <c r="A315" s="218"/>
      <c r="B315" s="163"/>
      <c r="C315" s="166"/>
      <c r="D315" s="156" t="s">
        <v>221</v>
      </c>
      <c r="E315" s="583" t="s">
        <v>231</v>
      </c>
      <c r="F315" s="584"/>
      <c r="G315" s="584"/>
      <c r="H315" s="584"/>
      <c r="I315" s="585"/>
      <c r="J315" s="52">
        <f>J316</f>
        <v>131444</v>
      </c>
      <c r="K315" s="179">
        <f>K316</f>
        <v>200000</v>
      </c>
      <c r="L315" s="447">
        <f>L316</f>
        <v>166357</v>
      </c>
      <c r="M315" s="179">
        <f>M316</f>
        <v>140000</v>
      </c>
      <c r="N315" s="178">
        <f t="shared" si="11"/>
        <v>70</v>
      </c>
    </row>
    <row r="316" spans="1:14" ht="12.75">
      <c r="A316" s="333"/>
      <c r="B316" s="334"/>
      <c r="C316" s="335"/>
      <c r="D316" s="242" t="s">
        <v>222</v>
      </c>
      <c r="E316" s="712" t="s">
        <v>337</v>
      </c>
      <c r="F316" s="713"/>
      <c r="G316" s="713"/>
      <c r="H316" s="713"/>
      <c r="I316" s="714"/>
      <c r="J316" s="51">
        <f>J317+J318</f>
        <v>131444</v>
      </c>
      <c r="K316" s="87">
        <f>K317+K318</f>
        <v>200000</v>
      </c>
      <c r="L316" s="439">
        <f>L317+L318</f>
        <v>166357</v>
      </c>
      <c r="M316" s="87">
        <f>M317+M318</f>
        <v>140000</v>
      </c>
      <c r="N316" s="178">
        <f t="shared" si="11"/>
        <v>70</v>
      </c>
    </row>
    <row r="317" spans="1:14" ht="12.75">
      <c r="A317" s="315"/>
      <c r="B317" s="327"/>
      <c r="C317" s="328"/>
      <c r="D317" s="242"/>
      <c r="E317" s="555" t="s">
        <v>232</v>
      </c>
      <c r="F317" s="556"/>
      <c r="G317" s="556"/>
      <c r="H317" s="556"/>
      <c r="I317" s="557"/>
      <c r="J317" s="56">
        <v>81430</v>
      </c>
      <c r="K317" s="104">
        <v>150000</v>
      </c>
      <c r="L317" s="438">
        <v>106311</v>
      </c>
      <c r="M317" s="104">
        <v>100000</v>
      </c>
      <c r="N317" s="178">
        <f t="shared" si="11"/>
        <v>66.66666666666666</v>
      </c>
    </row>
    <row r="318" spans="1:14" ht="12.75">
      <c r="A318" s="315"/>
      <c r="B318" s="327"/>
      <c r="C318" s="328"/>
      <c r="D318" s="242"/>
      <c r="E318" s="701" t="s">
        <v>233</v>
      </c>
      <c r="F318" s="702"/>
      <c r="G318" s="702"/>
      <c r="H318" s="702"/>
      <c r="I318" s="703"/>
      <c r="J318" s="56">
        <v>50014</v>
      </c>
      <c r="K318" s="104">
        <v>50000</v>
      </c>
      <c r="L318" s="438">
        <v>60046</v>
      </c>
      <c r="M318" s="104">
        <v>40000</v>
      </c>
      <c r="N318" s="178">
        <f t="shared" si="11"/>
        <v>80</v>
      </c>
    </row>
    <row r="319" spans="1:14" ht="15.75">
      <c r="A319" s="218"/>
      <c r="B319" s="163"/>
      <c r="C319" s="166"/>
      <c r="D319" s="164" t="s">
        <v>223</v>
      </c>
      <c r="E319" s="693" t="s">
        <v>234</v>
      </c>
      <c r="F319" s="694"/>
      <c r="G319" s="694"/>
      <c r="H319" s="694"/>
      <c r="I319" s="695"/>
      <c r="J319" s="51">
        <f>SUM(J320:J325)</f>
        <v>116816</v>
      </c>
      <c r="K319" s="87">
        <f>SUM(K320:K325)</f>
        <v>150000</v>
      </c>
      <c r="L319" s="439">
        <f>SUM(L320:L325)</f>
        <v>153381</v>
      </c>
      <c r="M319" s="87">
        <f>SUM(M320:M325)</f>
        <v>120000</v>
      </c>
      <c r="N319" s="178">
        <f t="shared" si="11"/>
        <v>80</v>
      </c>
    </row>
    <row r="320" spans="1:14" ht="12.75">
      <c r="A320" s="333"/>
      <c r="B320" s="334"/>
      <c r="C320" s="336"/>
      <c r="D320" s="242" t="s">
        <v>224</v>
      </c>
      <c r="E320" s="555" t="s">
        <v>235</v>
      </c>
      <c r="F320" s="556"/>
      <c r="G320" s="556"/>
      <c r="H320" s="556"/>
      <c r="I320" s="557"/>
      <c r="J320" s="56">
        <v>8960</v>
      </c>
      <c r="K320" s="104">
        <v>7000</v>
      </c>
      <c r="L320" s="438">
        <v>5192</v>
      </c>
      <c r="M320" s="104">
        <v>7000</v>
      </c>
      <c r="N320" s="178">
        <f t="shared" si="11"/>
        <v>100</v>
      </c>
    </row>
    <row r="321" spans="1:14" ht="12.75">
      <c r="A321" s="337"/>
      <c r="B321" s="338"/>
      <c r="C321" s="339"/>
      <c r="D321" s="340" t="s">
        <v>324</v>
      </c>
      <c r="E321" s="631" t="s">
        <v>237</v>
      </c>
      <c r="F321" s="632"/>
      <c r="G321" s="632"/>
      <c r="H321" s="632"/>
      <c r="I321" s="633"/>
      <c r="J321" s="126">
        <v>15872</v>
      </c>
      <c r="K321" s="127">
        <v>40000</v>
      </c>
      <c r="L321" s="448">
        <v>34846</v>
      </c>
      <c r="M321" s="127">
        <v>20000</v>
      </c>
      <c r="N321" s="178">
        <f t="shared" si="11"/>
        <v>50</v>
      </c>
    </row>
    <row r="322" spans="1:14" ht="12.75">
      <c r="A322" s="311"/>
      <c r="B322" s="327"/>
      <c r="C322" s="336"/>
      <c r="D322" s="242" t="s">
        <v>38</v>
      </c>
      <c r="E322" s="555" t="s">
        <v>238</v>
      </c>
      <c r="F322" s="556"/>
      <c r="G322" s="556"/>
      <c r="H322" s="556"/>
      <c r="I322" s="557"/>
      <c r="J322" s="56">
        <v>80935</v>
      </c>
      <c r="K322" s="104">
        <v>70000</v>
      </c>
      <c r="L322" s="438">
        <v>82200</v>
      </c>
      <c r="M322" s="104">
        <v>70000</v>
      </c>
      <c r="N322" s="178">
        <f t="shared" si="11"/>
        <v>100</v>
      </c>
    </row>
    <row r="323" spans="1:14" ht="12.75">
      <c r="A323" s="457"/>
      <c r="B323" s="323"/>
      <c r="C323" s="336"/>
      <c r="D323" s="458" t="s">
        <v>392</v>
      </c>
      <c r="E323" s="555" t="s">
        <v>393</v>
      </c>
      <c r="F323" s="556"/>
      <c r="G323" s="556"/>
      <c r="H323" s="556"/>
      <c r="I323" s="557"/>
      <c r="J323" s="108">
        <v>0</v>
      </c>
      <c r="K323" s="109">
        <v>3000</v>
      </c>
      <c r="L323" s="442">
        <v>3724</v>
      </c>
      <c r="M323" s="109">
        <v>3000</v>
      </c>
      <c r="N323" s="178">
        <f>M323/K323</f>
        <v>1</v>
      </c>
    </row>
    <row r="324" spans="1:14" ht="24" customHeight="1">
      <c r="A324" s="343"/>
      <c r="B324" s="344"/>
      <c r="C324" s="345"/>
      <c r="D324" s="346">
        <v>614239</v>
      </c>
      <c r="E324" s="575" t="s">
        <v>405</v>
      </c>
      <c r="F324" s="576"/>
      <c r="G324" s="576"/>
      <c r="H324" s="576"/>
      <c r="I324" s="577"/>
      <c r="J324" s="108">
        <v>7269</v>
      </c>
      <c r="K324" s="109">
        <v>15000</v>
      </c>
      <c r="L324" s="442">
        <v>12866</v>
      </c>
      <c r="M324" s="109">
        <v>10000</v>
      </c>
      <c r="N324" s="178">
        <f>M324/K324*100</f>
        <v>66.66666666666666</v>
      </c>
    </row>
    <row r="325" spans="1:14" ht="24" customHeight="1">
      <c r="A325" s="376"/>
      <c r="B325" s="344"/>
      <c r="C325" s="344"/>
      <c r="D325" s="352">
        <v>614239</v>
      </c>
      <c r="E325" s="554" t="s">
        <v>341</v>
      </c>
      <c r="F325" s="554"/>
      <c r="G325" s="554"/>
      <c r="H325" s="554"/>
      <c r="I325" s="554"/>
      <c r="J325" s="56">
        <v>3780</v>
      </c>
      <c r="K325" s="101">
        <v>15000</v>
      </c>
      <c r="L325" s="430">
        <v>14553</v>
      </c>
      <c r="M325" s="101">
        <v>10000</v>
      </c>
      <c r="N325" s="172">
        <f>M325/K325*100</f>
        <v>66.66666666666666</v>
      </c>
    </row>
    <row r="326" spans="1:14" ht="15.75">
      <c r="A326" s="221"/>
      <c r="B326" s="154"/>
      <c r="C326" s="137"/>
      <c r="D326" s="161">
        <v>614240</v>
      </c>
      <c r="E326" s="583" t="s">
        <v>239</v>
      </c>
      <c r="F326" s="584"/>
      <c r="G326" s="584"/>
      <c r="H326" s="584"/>
      <c r="I326" s="585"/>
      <c r="J326" s="53">
        <f>J327+J328</f>
        <v>14677</v>
      </c>
      <c r="K326" s="112">
        <f>SUM(K327:K328)</f>
        <v>21000</v>
      </c>
      <c r="L326" s="443">
        <f>L327+L328</f>
        <v>10863</v>
      </c>
      <c r="M326" s="112">
        <f>SUM(M327:M328)</f>
        <v>21000</v>
      </c>
      <c r="N326" s="178">
        <f>M326/K326*100</f>
        <v>100</v>
      </c>
    </row>
    <row r="327" spans="1:14" ht="12.75">
      <c r="A327" s="319"/>
      <c r="B327" s="307"/>
      <c r="C327" s="342"/>
      <c r="D327" s="320">
        <v>614241</v>
      </c>
      <c r="E327" s="555" t="s">
        <v>240</v>
      </c>
      <c r="F327" s="556"/>
      <c r="G327" s="556"/>
      <c r="H327" s="556"/>
      <c r="I327" s="557"/>
      <c r="J327" s="108">
        <v>3493</v>
      </c>
      <c r="K327" s="109">
        <v>10000</v>
      </c>
      <c r="L327" s="442">
        <v>3275</v>
      </c>
      <c r="M327" s="109">
        <v>10000</v>
      </c>
      <c r="N327" s="178">
        <f>M327/K327*100</f>
        <v>100</v>
      </c>
    </row>
    <row r="328" spans="1:14" ht="12.75">
      <c r="A328" s="315"/>
      <c r="B328" s="321"/>
      <c r="C328" s="342"/>
      <c r="D328" s="309">
        <v>614243</v>
      </c>
      <c r="E328" s="555" t="s">
        <v>241</v>
      </c>
      <c r="F328" s="556"/>
      <c r="G328" s="556"/>
      <c r="H328" s="556"/>
      <c r="I328" s="557"/>
      <c r="J328" s="56">
        <v>11184</v>
      </c>
      <c r="K328" s="104">
        <v>11000</v>
      </c>
      <c r="L328" s="438">
        <v>7588</v>
      </c>
      <c r="M328" s="104">
        <v>11000</v>
      </c>
      <c r="N328" s="178">
        <f>M328/K328*100</f>
        <v>100</v>
      </c>
    </row>
    <row r="329" spans="1:14" ht="12.75" customHeight="1">
      <c r="A329" s="379"/>
      <c r="B329" s="379"/>
      <c r="C329" s="379"/>
      <c r="D329" s="463"/>
      <c r="E329" s="361"/>
      <c r="F329" s="361"/>
      <c r="G329" s="361"/>
      <c r="H329" s="361"/>
      <c r="I329" s="361"/>
      <c r="J329" s="175"/>
      <c r="K329" s="175"/>
      <c r="L329" s="175"/>
      <c r="M329" s="175"/>
      <c r="N329" s="177"/>
    </row>
    <row r="330" spans="1:14" ht="12.75" customHeight="1">
      <c r="A330" s="379"/>
      <c r="B330" s="379"/>
      <c r="C330" s="379"/>
      <c r="D330" s="463"/>
      <c r="E330" s="361"/>
      <c r="F330" s="361"/>
      <c r="G330" s="361"/>
      <c r="H330" s="361"/>
      <c r="I330" s="361"/>
      <c r="J330" s="175"/>
      <c r="K330" s="175"/>
      <c r="L330" s="175"/>
      <c r="M330" s="175"/>
      <c r="N330" s="177"/>
    </row>
    <row r="331" spans="1:14" ht="12.75" customHeight="1">
      <c r="A331" s="379"/>
      <c r="B331" s="379"/>
      <c r="C331" s="379"/>
      <c r="D331" s="463"/>
      <c r="E331" s="361"/>
      <c r="F331" s="361"/>
      <c r="G331" s="361"/>
      <c r="H331" s="361"/>
      <c r="I331" s="361"/>
      <c r="J331" s="175"/>
      <c r="K331" s="175"/>
      <c r="L331" s="175"/>
      <c r="M331" s="175"/>
      <c r="N331" s="177"/>
    </row>
    <row r="332" spans="1:14" ht="12.75" customHeight="1">
      <c r="A332" s="379"/>
      <c r="B332" s="379"/>
      <c r="C332" s="379"/>
      <c r="D332" s="463"/>
      <c r="E332" s="361"/>
      <c r="F332" s="361"/>
      <c r="G332" s="361"/>
      <c r="H332" s="361"/>
      <c r="I332" s="361"/>
      <c r="J332" s="175"/>
      <c r="K332" s="175"/>
      <c r="L332" s="175"/>
      <c r="M332" s="175"/>
      <c r="N332" s="177"/>
    </row>
    <row r="333" spans="1:14" ht="12.75" customHeight="1">
      <c r="A333" s="379"/>
      <c r="B333" s="379"/>
      <c r="C333" s="379"/>
      <c r="D333" s="463"/>
      <c r="E333" s="361"/>
      <c r="F333" s="361"/>
      <c r="G333" s="361"/>
      <c r="H333" s="361"/>
      <c r="I333" s="361"/>
      <c r="J333" s="175"/>
      <c r="K333" s="175"/>
      <c r="L333" s="175"/>
      <c r="M333" s="175"/>
      <c r="N333" s="177"/>
    </row>
    <row r="334" spans="1:14" ht="12.75" customHeight="1">
      <c r="A334" s="379"/>
      <c r="B334" s="379"/>
      <c r="C334" s="379"/>
      <c r="D334" s="463"/>
      <c r="E334" s="361"/>
      <c r="F334" s="361"/>
      <c r="G334" s="361"/>
      <c r="H334" s="361"/>
      <c r="I334" s="361"/>
      <c r="J334" s="175"/>
      <c r="K334" s="175"/>
      <c r="L334" s="175"/>
      <c r="M334" s="175"/>
      <c r="N334" s="177"/>
    </row>
    <row r="335" spans="1:14" ht="12.75" customHeight="1">
      <c r="A335" s="379"/>
      <c r="B335" s="379"/>
      <c r="C335" s="379"/>
      <c r="D335" s="463"/>
      <c r="E335" s="361"/>
      <c r="F335" s="361"/>
      <c r="G335" s="361"/>
      <c r="H335" s="361"/>
      <c r="I335" s="361"/>
      <c r="J335" s="175"/>
      <c r="K335" s="175"/>
      <c r="L335" s="175"/>
      <c r="M335" s="175"/>
      <c r="N335" s="177"/>
    </row>
    <row r="336" spans="1:14" ht="12.75">
      <c r="A336" s="581" t="s">
        <v>12</v>
      </c>
      <c r="B336" s="581"/>
      <c r="C336" s="581"/>
      <c r="D336" s="581"/>
      <c r="E336" s="581"/>
      <c r="F336" s="581"/>
      <c r="G336" s="581"/>
      <c r="H336" s="581"/>
      <c r="I336" s="581"/>
      <c r="J336" s="581"/>
      <c r="K336" s="581"/>
      <c r="L336" s="581"/>
      <c r="M336" s="581"/>
      <c r="N336" s="581"/>
    </row>
    <row r="337" spans="1:14" ht="12.75">
      <c r="A337" s="520" t="s">
        <v>4</v>
      </c>
      <c r="B337" s="520" t="s">
        <v>5</v>
      </c>
      <c r="C337" s="520" t="s">
        <v>6</v>
      </c>
      <c r="D337" s="520" t="s">
        <v>7</v>
      </c>
      <c r="E337" s="582" t="s">
        <v>8</v>
      </c>
      <c r="F337" s="582"/>
      <c r="G337" s="582"/>
      <c r="H337" s="582"/>
      <c r="I337" s="582"/>
      <c r="J337" s="421" t="s">
        <v>9</v>
      </c>
      <c r="K337" s="421" t="s">
        <v>10</v>
      </c>
      <c r="L337" s="421" t="s">
        <v>11</v>
      </c>
      <c r="M337" s="421" t="s">
        <v>12</v>
      </c>
      <c r="N337" s="422" t="s">
        <v>13</v>
      </c>
    </row>
    <row r="338" spans="1:14" ht="15.75">
      <c r="A338" s="369">
        <v>15</v>
      </c>
      <c r="B338" s="258"/>
      <c r="C338" s="370">
        <v>614300</v>
      </c>
      <c r="D338" s="371"/>
      <c r="E338" s="687" t="s">
        <v>242</v>
      </c>
      <c r="F338" s="688"/>
      <c r="G338" s="688"/>
      <c r="H338" s="688"/>
      <c r="I338" s="689"/>
      <c r="J338" s="372">
        <f>J339+J354</f>
        <v>196874</v>
      </c>
      <c r="K338" s="373">
        <f>K339+K354</f>
        <v>223000</v>
      </c>
      <c r="L338" s="449">
        <f>L340+L354</f>
        <v>262973</v>
      </c>
      <c r="M338" s="373">
        <f>M339+M354</f>
        <v>295200</v>
      </c>
      <c r="N338" s="178">
        <f aca="true" t="shared" si="12" ref="N338:N358">M338/K338*100</f>
        <v>132.37668161434976</v>
      </c>
    </row>
    <row r="339" spans="1:14" ht="15.75">
      <c r="A339" s="225"/>
      <c r="B339" s="160"/>
      <c r="C339" s="159"/>
      <c r="D339" s="167">
        <v>614310</v>
      </c>
      <c r="E339" s="578" t="s">
        <v>242</v>
      </c>
      <c r="F339" s="579"/>
      <c r="G339" s="579"/>
      <c r="H339" s="579"/>
      <c r="I339" s="580"/>
      <c r="J339" s="53">
        <f>J340</f>
        <v>191685</v>
      </c>
      <c r="K339" s="112">
        <f>K340</f>
        <v>217500</v>
      </c>
      <c r="L339" s="443">
        <f>L340</f>
        <v>257473</v>
      </c>
      <c r="M339" s="112">
        <f>M340</f>
        <v>289700</v>
      </c>
      <c r="N339" s="178">
        <f t="shared" si="12"/>
        <v>133.19540229885058</v>
      </c>
    </row>
    <row r="340" spans="1:14" ht="15.75">
      <c r="A340" s="225"/>
      <c r="B340" s="160"/>
      <c r="C340" s="159"/>
      <c r="D340" s="167">
        <v>614311</v>
      </c>
      <c r="E340" s="578" t="s">
        <v>242</v>
      </c>
      <c r="F340" s="579"/>
      <c r="G340" s="579"/>
      <c r="H340" s="579"/>
      <c r="I340" s="580"/>
      <c r="J340" s="53">
        <f>SUM(J341:J353)</f>
        <v>191685</v>
      </c>
      <c r="K340" s="112">
        <f>SUM(K341:K353)</f>
        <v>217500</v>
      </c>
      <c r="L340" s="443">
        <f>SUM(L341:L353)</f>
        <v>257473</v>
      </c>
      <c r="M340" s="112">
        <f>SUM(M341:M353)</f>
        <v>289700</v>
      </c>
      <c r="N340" s="178">
        <f t="shared" si="12"/>
        <v>133.19540229885058</v>
      </c>
    </row>
    <row r="341" spans="1:14" ht="12.75">
      <c r="A341" s="343"/>
      <c r="B341" s="344"/>
      <c r="C341" s="345"/>
      <c r="D341" s="346">
        <v>614311</v>
      </c>
      <c r="E341" s="575" t="s">
        <v>344</v>
      </c>
      <c r="F341" s="576"/>
      <c r="G341" s="576"/>
      <c r="H341" s="576"/>
      <c r="I341" s="577"/>
      <c r="J341" s="108">
        <v>17853</v>
      </c>
      <c r="K341" s="109">
        <v>30000</v>
      </c>
      <c r="L341" s="442">
        <v>39144</v>
      </c>
      <c r="M341" s="109">
        <v>30000</v>
      </c>
      <c r="N341" s="178">
        <f t="shared" si="12"/>
        <v>100</v>
      </c>
    </row>
    <row r="342" spans="1:14" ht="12.75">
      <c r="A342" s="343"/>
      <c r="B342" s="344"/>
      <c r="C342" s="345"/>
      <c r="D342" s="346">
        <v>614311</v>
      </c>
      <c r="E342" s="575" t="s">
        <v>243</v>
      </c>
      <c r="F342" s="576"/>
      <c r="G342" s="576"/>
      <c r="H342" s="576"/>
      <c r="I342" s="577"/>
      <c r="J342" s="108">
        <v>113858</v>
      </c>
      <c r="K342" s="109">
        <v>110000</v>
      </c>
      <c r="L342" s="442">
        <v>134875</v>
      </c>
      <c r="M342" s="109">
        <v>160000</v>
      </c>
      <c r="N342" s="178">
        <f t="shared" si="12"/>
        <v>145.45454545454547</v>
      </c>
    </row>
    <row r="343" spans="1:14" ht="12.75">
      <c r="A343" s="343"/>
      <c r="B343" s="347"/>
      <c r="C343" s="348"/>
      <c r="D343" s="346">
        <v>614311</v>
      </c>
      <c r="E343" s="634" t="s">
        <v>244</v>
      </c>
      <c r="F343" s="635"/>
      <c r="G343" s="635"/>
      <c r="H343" s="635"/>
      <c r="I343" s="636"/>
      <c r="J343" s="108">
        <v>2849</v>
      </c>
      <c r="K343" s="109">
        <v>3000</v>
      </c>
      <c r="L343" s="442">
        <v>5147</v>
      </c>
      <c r="M343" s="109">
        <v>5200</v>
      </c>
      <c r="N343" s="178">
        <f t="shared" si="12"/>
        <v>173.33333333333334</v>
      </c>
    </row>
    <row r="344" spans="1:14" ht="12.75">
      <c r="A344" s="376"/>
      <c r="B344" s="344"/>
      <c r="C344" s="345"/>
      <c r="D344" s="349">
        <v>614311</v>
      </c>
      <c r="E344" s="575" t="s">
        <v>307</v>
      </c>
      <c r="F344" s="576"/>
      <c r="G344" s="576"/>
      <c r="H344" s="576"/>
      <c r="I344" s="577"/>
      <c r="J344" s="56">
        <v>13000</v>
      </c>
      <c r="K344" s="104">
        <v>13000</v>
      </c>
      <c r="L344" s="438">
        <v>9750</v>
      </c>
      <c r="M344" s="104">
        <v>13000</v>
      </c>
      <c r="N344" s="178">
        <f t="shared" si="12"/>
        <v>100</v>
      </c>
    </row>
    <row r="345" spans="1:14" ht="12.75">
      <c r="A345" s="376"/>
      <c r="B345" s="344"/>
      <c r="C345" s="345"/>
      <c r="D345" s="341">
        <v>613411</v>
      </c>
      <c r="E345" s="575" t="s">
        <v>292</v>
      </c>
      <c r="F345" s="576"/>
      <c r="G345" s="576"/>
      <c r="H345" s="576"/>
      <c r="I345" s="577"/>
      <c r="J345" s="56">
        <v>7049</v>
      </c>
      <c r="K345" s="104">
        <v>7500</v>
      </c>
      <c r="L345" s="438">
        <v>6050</v>
      </c>
      <c r="M345" s="104">
        <v>7500</v>
      </c>
      <c r="N345" s="178">
        <f t="shared" si="12"/>
        <v>100</v>
      </c>
    </row>
    <row r="346" spans="1:14" ht="12.75">
      <c r="A346" s="343"/>
      <c r="B346" s="344"/>
      <c r="C346" s="345"/>
      <c r="D346" s="346">
        <v>614311</v>
      </c>
      <c r="E346" s="575" t="s">
        <v>293</v>
      </c>
      <c r="F346" s="576"/>
      <c r="G346" s="576"/>
      <c r="H346" s="576"/>
      <c r="I346" s="577"/>
      <c r="J346" s="108">
        <v>6649</v>
      </c>
      <c r="K346" s="109">
        <v>10000</v>
      </c>
      <c r="L346" s="442">
        <v>15134</v>
      </c>
      <c r="M346" s="109">
        <v>10000</v>
      </c>
      <c r="N346" s="178">
        <f t="shared" si="12"/>
        <v>100</v>
      </c>
    </row>
    <row r="347" spans="1:14" ht="12.75">
      <c r="A347" s="376"/>
      <c r="B347" s="344"/>
      <c r="C347" s="345"/>
      <c r="D347" s="341">
        <v>614311</v>
      </c>
      <c r="E347" s="575" t="s">
        <v>113</v>
      </c>
      <c r="F347" s="576"/>
      <c r="G347" s="576"/>
      <c r="H347" s="576"/>
      <c r="I347" s="577"/>
      <c r="J347" s="56">
        <v>14000</v>
      </c>
      <c r="K347" s="104">
        <v>10000</v>
      </c>
      <c r="L347" s="438">
        <v>21500</v>
      </c>
      <c r="M347" s="104">
        <v>10000</v>
      </c>
      <c r="N347" s="178">
        <f t="shared" si="12"/>
        <v>100</v>
      </c>
    </row>
    <row r="348" spans="1:14" ht="12.75">
      <c r="A348" s="343"/>
      <c r="B348" s="344"/>
      <c r="C348" s="345"/>
      <c r="D348" s="346">
        <v>614311</v>
      </c>
      <c r="E348" s="575" t="s">
        <v>245</v>
      </c>
      <c r="F348" s="576"/>
      <c r="G348" s="576"/>
      <c r="H348" s="576"/>
      <c r="I348" s="577"/>
      <c r="J348" s="108">
        <v>0</v>
      </c>
      <c r="K348" s="109">
        <v>5000</v>
      </c>
      <c r="L348" s="442">
        <v>0</v>
      </c>
      <c r="M348" s="109">
        <v>5000</v>
      </c>
      <c r="N348" s="178">
        <f t="shared" si="12"/>
        <v>100</v>
      </c>
    </row>
    <row r="349" spans="1:14" ht="12.75">
      <c r="A349" s="343"/>
      <c r="B349" s="344"/>
      <c r="C349" s="345"/>
      <c r="D349" s="346">
        <v>614311</v>
      </c>
      <c r="E349" s="575" t="s">
        <v>246</v>
      </c>
      <c r="F349" s="576"/>
      <c r="G349" s="576"/>
      <c r="H349" s="576"/>
      <c r="I349" s="577"/>
      <c r="J349" s="108">
        <v>2559</v>
      </c>
      <c r="K349" s="109">
        <v>5000</v>
      </c>
      <c r="L349" s="442">
        <v>3275</v>
      </c>
      <c r="M349" s="109">
        <v>5000</v>
      </c>
      <c r="N349" s="178">
        <f t="shared" si="12"/>
        <v>100</v>
      </c>
    </row>
    <row r="350" spans="1:14" ht="12.75">
      <c r="A350" s="376"/>
      <c r="B350" s="344"/>
      <c r="C350" s="344"/>
      <c r="D350" s="352">
        <v>614311</v>
      </c>
      <c r="E350" s="554" t="s">
        <v>345</v>
      </c>
      <c r="F350" s="554"/>
      <c r="G350" s="554"/>
      <c r="H350" s="554"/>
      <c r="I350" s="554"/>
      <c r="J350" s="56">
        <v>13868</v>
      </c>
      <c r="K350" s="101">
        <v>20000</v>
      </c>
      <c r="L350" s="430">
        <v>22598</v>
      </c>
      <c r="M350" s="101">
        <v>30000</v>
      </c>
      <c r="N350" s="172">
        <f t="shared" si="12"/>
        <v>150</v>
      </c>
    </row>
    <row r="351" spans="1:14" ht="12.75">
      <c r="A351" s="343"/>
      <c r="B351" s="344"/>
      <c r="C351" s="345"/>
      <c r="D351" s="346">
        <v>614311</v>
      </c>
      <c r="E351" s="575" t="s">
        <v>488</v>
      </c>
      <c r="F351" s="576"/>
      <c r="G351" s="576"/>
      <c r="H351" s="576"/>
      <c r="I351" s="577"/>
      <c r="J351" s="108">
        <v>0</v>
      </c>
      <c r="K351" s="109">
        <v>4000</v>
      </c>
      <c r="L351" s="442">
        <v>0</v>
      </c>
      <c r="M351" s="109">
        <v>4000</v>
      </c>
      <c r="N351" s="519" t="s">
        <v>463</v>
      </c>
    </row>
    <row r="352" spans="1:14" ht="12.75">
      <c r="A352" s="343"/>
      <c r="B352" s="344"/>
      <c r="C352" s="345"/>
      <c r="D352" s="346">
        <v>614311</v>
      </c>
      <c r="E352" s="575" t="s">
        <v>531</v>
      </c>
      <c r="F352" s="576"/>
      <c r="G352" s="576"/>
      <c r="H352" s="576"/>
      <c r="I352" s="577"/>
      <c r="J352" s="108">
        <v>0</v>
      </c>
      <c r="K352" s="109">
        <v>0</v>
      </c>
      <c r="L352" s="442">
        <v>0</v>
      </c>
      <c r="M352" s="109">
        <v>5000</v>
      </c>
      <c r="N352" s="519" t="s">
        <v>463</v>
      </c>
    </row>
    <row r="353" spans="1:14" ht="12.75" customHeight="1">
      <c r="A353" s="343"/>
      <c r="B353" s="344"/>
      <c r="C353" s="345"/>
      <c r="D353" s="346">
        <v>614311</v>
      </c>
      <c r="E353" s="575" t="s">
        <v>532</v>
      </c>
      <c r="F353" s="576"/>
      <c r="G353" s="576"/>
      <c r="H353" s="576"/>
      <c r="I353" s="577"/>
      <c r="J353" s="108">
        <v>0</v>
      </c>
      <c r="K353" s="109">
        <v>0</v>
      </c>
      <c r="L353" s="442">
        <v>0</v>
      </c>
      <c r="M353" s="109">
        <v>5000</v>
      </c>
      <c r="N353" s="519" t="s">
        <v>463</v>
      </c>
    </row>
    <row r="354" spans="1:14" ht="15.75">
      <c r="A354" s="225"/>
      <c r="B354" s="160"/>
      <c r="C354" s="159"/>
      <c r="D354" s="167">
        <v>614320</v>
      </c>
      <c r="E354" s="578" t="s">
        <v>247</v>
      </c>
      <c r="F354" s="579"/>
      <c r="G354" s="579"/>
      <c r="H354" s="579"/>
      <c r="I354" s="580"/>
      <c r="J354" s="53">
        <f>J355</f>
        <v>5189</v>
      </c>
      <c r="K354" s="112">
        <f>K355</f>
        <v>5500</v>
      </c>
      <c r="L354" s="443">
        <f>L355</f>
        <v>5500</v>
      </c>
      <c r="M354" s="112">
        <f>M355</f>
        <v>5500</v>
      </c>
      <c r="N354" s="178">
        <f t="shared" si="12"/>
        <v>100</v>
      </c>
    </row>
    <row r="355" spans="1:14" ht="12.75">
      <c r="A355" s="343"/>
      <c r="B355" s="344"/>
      <c r="C355" s="345"/>
      <c r="D355" s="346">
        <v>614323</v>
      </c>
      <c r="E355" s="575" t="s">
        <v>248</v>
      </c>
      <c r="F355" s="576"/>
      <c r="G355" s="576"/>
      <c r="H355" s="576"/>
      <c r="I355" s="577"/>
      <c r="J355" s="108">
        <v>5189</v>
      </c>
      <c r="K355" s="109">
        <v>5500</v>
      </c>
      <c r="L355" s="442">
        <v>5500</v>
      </c>
      <c r="M355" s="109">
        <v>5500</v>
      </c>
      <c r="N355" s="178">
        <f t="shared" si="12"/>
        <v>100</v>
      </c>
    </row>
    <row r="356" spans="1:14" ht="15.75">
      <c r="A356" s="257">
        <v>16</v>
      </c>
      <c r="B356" s="257"/>
      <c r="C356" s="257">
        <v>614400</v>
      </c>
      <c r="D356" s="459"/>
      <c r="E356" s="700" t="s">
        <v>484</v>
      </c>
      <c r="F356" s="700"/>
      <c r="G356" s="700"/>
      <c r="H356" s="700"/>
      <c r="I356" s="700"/>
      <c r="J356" s="51">
        <f>SUM(J357:J359)</f>
        <v>10000</v>
      </c>
      <c r="K356" s="85">
        <f>SUM(K357:K359)</f>
        <v>10000</v>
      </c>
      <c r="L356" s="427">
        <f>SUM(L357:L359)</f>
        <v>0</v>
      </c>
      <c r="M356" s="85">
        <f>SUM(M357:M359)</f>
        <v>10000</v>
      </c>
      <c r="N356" s="178">
        <f t="shared" si="12"/>
        <v>100</v>
      </c>
    </row>
    <row r="357" spans="1:14" ht="12.75">
      <c r="A357" s="376"/>
      <c r="B357" s="344"/>
      <c r="C357" s="344"/>
      <c r="D357" s="352">
        <v>614411</v>
      </c>
      <c r="E357" s="554" t="s">
        <v>437</v>
      </c>
      <c r="F357" s="554"/>
      <c r="G357" s="554"/>
      <c r="H357" s="554"/>
      <c r="I357" s="554"/>
      <c r="J357" s="56">
        <v>0</v>
      </c>
      <c r="K357" s="101">
        <v>0</v>
      </c>
      <c r="L357" s="430">
        <v>0</v>
      </c>
      <c r="M357" s="101">
        <v>0</v>
      </c>
      <c r="N357" s="519" t="s">
        <v>463</v>
      </c>
    </row>
    <row r="358" spans="1:14" ht="12.75">
      <c r="A358" s="376"/>
      <c r="B358" s="344"/>
      <c r="C358" s="344"/>
      <c r="D358" s="352">
        <v>614411</v>
      </c>
      <c r="E358" s="554" t="s">
        <v>249</v>
      </c>
      <c r="F358" s="554"/>
      <c r="G358" s="554"/>
      <c r="H358" s="554"/>
      <c r="I358" s="554"/>
      <c r="J358" s="56">
        <v>10000</v>
      </c>
      <c r="K358" s="101">
        <v>10000</v>
      </c>
      <c r="L358" s="430">
        <v>0</v>
      </c>
      <c r="M358" s="101">
        <v>10000</v>
      </c>
      <c r="N358" s="178">
        <f t="shared" si="12"/>
        <v>100</v>
      </c>
    </row>
    <row r="359" spans="1:14" ht="12.75">
      <c r="A359" s="376"/>
      <c r="B359" s="344"/>
      <c r="C359" s="344"/>
      <c r="D359" s="352">
        <v>614411</v>
      </c>
      <c r="E359" s="554" t="s">
        <v>384</v>
      </c>
      <c r="F359" s="554"/>
      <c r="G359" s="554"/>
      <c r="H359" s="554"/>
      <c r="I359" s="554"/>
      <c r="J359" s="56">
        <v>0</v>
      </c>
      <c r="K359" s="101">
        <v>0</v>
      </c>
      <c r="L359" s="430">
        <v>0</v>
      </c>
      <c r="M359" s="101">
        <v>0</v>
      </c>
      <c r="N359" s="518" t="s">
        <v>463</v>
      </c>
    </row>
    <row r="360" spans="1:14" ht="15.75">
      <c r="A360" s="225">
        <v>17</v>
      </c>
      <c r="B360" s="225"/>
      <c r="C360" s="231">
        <v>614500</v>
      </c>
      <c r="D360" s="230"/>
      <c r="E360" s="578" t="s">
        <v>250</v>
      </c>
      <c r="F360" s="579"/>
      <c r="G360" s="579"/>
      <c r="H360" s="579"/>
      <c r="I360" s="580"/>
      <c r="J360" s="53">
        <f>SUM(J361:J363)</f>
        <v>6989</v>
      </c>
      <c r="K360" s="112">
        <f>SUM(K361:K363)</f>
        <v>48000</v>
      </c>
      <c r="L360" s="434">
        <f>SUM(L361:L363)</f>
        <v>2957</v>
      </c>
      <c r="M360" s="112">
        <f>SUM(M361:M363)</f>
        <v>53000</v>
      </c>
      <c r="N360" s="178">
        <f aca="true" t="shared" si="13" ref="N360:N368">M360/K360*100</f>
        <v>110.41666666666667</v>
      </c>
    </row>
    <row r="361" spans="1:14" ht="12.75">
      <c r="A361" s="376"/>
      <c r="B361" s="344"/>
      <c r="C361" s="345"/>
      <c r="D361" s="341">
        <v>614515</v>
      </c>
      <c r="E361" s="575" t="s">
        <v>308</v>
      </c>
      <c r="F361" s="576"/>
      <c r="G361" s="576"/>
      <c r="H361" s="576"/>
      <c r="I361" s="577"/>
      <c r="J361" s="56">
        <v>0</v>
      </c>
      <c r="K361" s="104">
        <v>5000</v>
      </c>
      <c r="L361" s="438">
        <v>0</v>
      </c>
      <c r="M361" s="104">
        <v>5000</v>
      </c>
      <c r="N361" s="178">
        <f t="shared" si="13"/>
        <v>100</v>
      </c>
    </row>
    <row r="362" spans="1:14" ht="12.75">
      <c r="A362" s="343"/>
      <c r="B362" s="344"/>
      <c r="C362" s="345"/>
      <c r="D362" s="346">
        <v>614515</v>
      </c>
      <c r="E362" s="575" t="s">
        <v>325</v>
      </c>
      <c r="F362" s="576"/>
      <c r="G362" s="576"/>
      <c r="H362" s="576"/>
      <c r="I362" s="577"/>
      <c r="J362" s="108">
        <v>5159</v>
      </c>
      <c r="K362" s="109">
        <v>40000</v>
      </c>
      <c r="L362" s="442">
        <v>2957</v>
      </c>
      <c r="M362" s="109">
        <v>45000</v>
      </c>
      <c r="N362" s="178">
        <f t="shared" si="13"/>
        <v>112.5</v>
      </c>
    </row>
    <row r="363" spans="1:14" ht="12.75">
      <c r="A363" s="376"/>
      <c r="B363" s="344"/>
      <c r="C363" s="344"/>
      <c r="D363" s="352">
        <v>614515</v>
      </c>
      <c r="E363" s="554" t="s">
        <v>251</v>
      </c>
      <c r="F363" s="554"/>
      <c r="G363" s="554"/>
      <c r="H363" s="554"/>
      <c r="I363" s="554"/>
      <c r="J363" s="56">
        <v>1830</v>
      </c>
      <c r="K363" s="101">
        <v>3000</v>
      </c>
      <c r="L363" s="430">
        <v>0</v>
      </c>
      <c r="M363" s="101">
        <v>3000</v>
      </c>
      <c r="N363" s="178">
        <f t="shared" si="13"/>
        <v>100</v>
      </c>
    </row>
    <row r="364" spans="1:14" ht="15.75">
      <c r="A364" s="225">
        <v>18</v>
      </c>
      <c r="B364" s="257"/>
      <c r="C364" s="256">
        <v>614800</v>
      </c>
      <c r="D364" s="230"/>
      <c r="E364" s="578" t="s">
        <v>252</v>
      </c>
      <c r="F364" s="579"/>
      <c r="G364" s="579"/>
      <c r="H364" s="579"/>
      <c r="I364" s="580"/>
      <c r="J364" s="53">
        <f>J365</f>
        <v>16216</v>
      </c>
      <c r="K364" s="112">
        <f>K365</f>
        <v>100000</v>
      </c>
      <c r="L364" s="443">
        <f>L365</f>
        <v>453153</v>
      </c>
      <c r="M364" s="112">
        <f>M365</f>
        <v>27450</v>
      </c>
      <c r="N364" s="178">
        <f t="shared" si="13"/>
        <v>27.450000000000003</v>
      </c>
    </row>
    <row r="365" spans="1:14" ht="15.75">
      <c r="A365" s="225"/>
      <c r="B365" s="160"/>
      <c r="C365" s="159"/>
      <c r="D365" s="167">
        <v>614810</v>
      </c>
      <c r="E365" s="578" t="s">
        <v>252</v>
      </c>
      <c r="F365" s="579"/>
      <c r="G365" s="579"/>
      <c r="H365" s="579"/>
      <c r="I365" s="580"/>
      <c r="J365" s="53">
        <f>J366+J367+J368</f>
        <v>16216</v>
      </c>
      <c r="K365" s="112">
        <f>SUM(K366:K368)</f>
        <v>100000</v>
      </c>
      <c r="L365" s="443">
        <f>SUM(L366:L368)</f>
        <v>453153</v>
      </c>
      <c r="M365" s="112">
        <f>SUM(M366:M368)</f>
        <v>27450</v>
      </c>
      <c r="N365" s="178">
        <f t="shared" si="13"/>
        <v>27.450000000000003</v>
      </c>
    </row>
    <row r="366" spans="1:14" ht="12.75">
      <c r="A366" s="343"/>
      <c r="B366" s="344"/>
      <c r="C366" s="345"/>
      <c r="D366" s="346">
        <v>614811</v>
      </c>
      <c r="E366" s="575" t="s">
        <v>523</v>
      </c>
      <c r="F366" s="576"/>
      <c r="G366" s="576"/>
      <c r="H366" s="576"/>
      <c r="I366" s="577"/>
      <c r="J366" s="108">
        <v>10136</v>
      </c>
      <c r="K366" s="109">
        <v>60000</v>
      </c>
      <c r="L366" s="442">
        <v>414114</v>
      </c>
      <c r="M366" s="109">
        <v>10000</v>
      </c>
      <c r="N366" s="178">
        <f t="shared" si="13"/>
        <v>16.666666666666664</v>
      </c>
    </row>
    <row r="367" spans="1:14" ht="12.75">
      <c r="A367" s="343"/>
      <c r="B367" s="344"/>
      <c r="C367" s="345"/>
      <c r="D367" s="346">
        <v>614817</v>
      </c>
      <c r="E367" s="575" t="s">
        <v>254</v>
      </c>
      <c r="F367" s="576"/>
      <c r="G367" s="576"/>
      <c r="H367" s="576"/>
      <c r="I367" s="577"/>
      <c r="J367" s="108">
        <v>4533</v>
      </c>
      <c r="K367" s="109">
        <v>35000</v>
      </c>
      <c r="L367" s="442">
        <v>32114</v>
      </c>
      <c r="M367" s="109">
        <v>6900</v>
      </c>
      <c r="N367" s="178">
        <f t="shared" si="13"/>
        <v>19.714285714285715</v>
      </c>
    </row>
    <row r="368" spans="1:14" ht="12.75">
      <c r="A368" s="343"/>
      <c r="B368" s="344"/>
      <c r="C368" s="345"/>
      <c r="D368" s="346">
        <v>614817</v>
      </c>
      <c r="E368" s="575" t="s">
        <v>255</v>
      </c>
      <c r="F368" s="576"/>
      <c r="G368" s="576"/>
      <c r="H368" s="576"/>
      <c r="I368" s="577"/>
      <c r="J368" s="108">
        <v>1547</v>
      </c>
      <c r="K368" s="109">
        <v>5000</v>
      </c>
      <c r="L368" s="442">
        <v>6925</v>
      </c>
      <c r="M368" s="109">
        <v>10550</v>
      </c>
      <c r="N368" s="178">
        <f t="shared" si="13"/>
        <v>211</v>
      </c>
    </row>
    <row r="369" spans="1:14" ht="15.75">
      <c r="A369" s="225" t="s">
        <v>298</v>
      </c>
      <c r="B369" s="257">
        <v>615000</v>
      </c>
      <c r="C369" s="256"/>
      <c r="D369" s="167"/>
      <c r="E369" s="578" t="s">
        <v>256</v>
      </c>
      <c r="F369" s="579"/>
      <c r="G369" s="579"/>
      <c r="H369" s="579"/>
      <c r="I369" s="580"/>
      <c r="J369" s="53">
        <v>0</v>
      </c>
      <c r="K369" s="112">
        <f>K375</f>
        <v>0</v>
      </c>
      <c r="L369" s="443">
        <v>0</v>
      </c>
      <c r="M369" s="112">
        <f>M375</f>
        <v>0</v>
      </c>
      <c r="N369" s="519" t="s">
        <v>463</v>
      </c>
    </row>
    <row r="370" spans="1:14" ht="15.75">
      <c r="A370" s="225">
        <v>19</v>
      </c>
      <c r="B370" s="257"/>
      <c r="C370" s="256">
        <v>615100</v>
      </c>
      <c r="D370" s="167"/>
      <c r="E370" s="578" t="s">
        <v>257</v>
      </c>
      <c r="F370" s="579"/>
      <c r="G370" s="579"/>
      <c r="H370" s="579"/>
      <c r="I370" s="580"/>
      <c r="J370" s="53">
        <f>J371+J372</f>
        <v>0</v>
      </c>
      <c r="K370" s="112">
        <f>K371+K372</f>
        <v>0</v>
      </c>
      <c r="L370" s="443">
        <v>0</v>
      </c>
      <c r="M370" s="112">
        <f>M371+M372</f>
        <v>0</v>
      </c>
      <c r="N370" s="519" t="s">
        <v>463</v>
      </c>
    </row>
    <row r="371" spans="1:14" ht="15.75">
      <c r="A371" s="225"/>
      <c r="B371" s="160"/>
      <c r="C371" s="159"/>
      <c r="D371" s="167">
        <v>615110</v>
      </c>
      <c r="E371" s="578" t="s">
        <v>257</v>
      </c>
      <c r="F371" s="579"/>
      <c r="G371" s="579"/>
      <c r="H371" s="579"/>
      <c r="I371" s="580"/>
      <c r="J371" s="53">
        <f>J372+J373+J374</f>
        <v>0</v>
      </c>
      <c r="K371" s="112">
        <v>0</v>
      </c>
      <c r="L371" s="443">
        <v>0</v>
      </c>
      <c r="M371" s="112">
        <v>0</v>
      </c>
      <c r="N371" s="519" t="s">
        <v>463</v>
      </c>
    </row>
    <row r="372" spans="1:14" ht="15.75">
      <c r="A372" s="218"/>
      <c r="B372" s="154"/>
      <c r="C372" s="159"/>
      <c r="D372" s="69">
        <v>615117</v>
      </c>
      <c r="E372" s="578" t="s">
        <v>258</v>
      </c>
      <c r="F372" s="579"/>
      <c r="G372" s="579"/>
      <c r="H372" s="579"/>
      <c r="I372" s="580"/>
      <c r="J372" s="51">
        <v>0</v>
      </c>
      <c r="K372" s="87">
        <f>SUM(K373:K374)</f>
        <v>0</v>
      </c>
      <c r="L372" s="439">
        <v>0</v>
      </c>
      <c r="M372" s="87">
        <f>SUM(M373:M374)</f>
        <v>0</v>
      </c>
      <c r="N372" s="519" t="s">
        <v>463</v>
      </c>
    </row>
    <row r="373" spans="1:14" ht="12.75">
      <c r="A373" s="315"/>
      <c r="B373" s="307"/>
      <c r="C373" s="308"/>
      <c r="D373" s="309"/>
      <c r="E373" s="575" t="s">
        <v>443</v>
      </c>
      <c r="F373" s="576"/>
      <c r="G373" s="576"/>
      <c r="H373" s="576"/>
      <c r="I373" s="577"/>
      <c r="J373" s="56">
        <v>0</v>
      </c>
      <c r="K373" s="104">
        <v>0</v>
      </c>
      <c r="L373" s="438">
        <v>0</v>
      </c>
      <c r="M373" s="104">
        <v>0</v>
      </c>
      <c r="N373" s="519" t="s">
        <v>463</v>
      </c>
    </row>
    <row r="374" spans="1:14" ht="12.75">
      <c r="A374" s="315"/>
      <c r="B374" s="307"/>
      <c r="C374" s="308"/>
      <c r="D374" s="309"/>
      <c r="E374" s="575" t="s">
        <v>259</v>
      </c>
      <c r="F374" s="576"/>
      <c r="G374" s="576"/>
      <c r="H374" s="576"/>
      <c r="I374" s="577"/>
      <c r="J374" s="56">
        <v>0</v>
      </c>
      <c r="K374" s="104">
        <v>0</v>
      </c>
      <c r="L374" s="438">
        <v>0</v>
      </c>
      <c r="M374" s="104">
        <v>0</v>
      </c>
      <c r="N374" s="519" t="s">
        <v>463</v>
      </c>
    </row>
    <row r="375" spans="1:14" ht="15.75">
      <c r="A375" s="216"/>
      <c r="B375" s="223"/>
      <c r="C375" s="256">
        <v>615200</v>
      </c>
      <c r="D375" s="256"/>
      <c r="E375" s="578" t="s">
        <v>260</v>
      </c>
      <c r="F375" s="579"/>
      <c r="G375" s="579"/>
      <c r="H375" s="579"/>
      <c r="I375" s="580"/>
      <c r="J375" s="51">
        <f>J376</f>
        <v>0</v>
      </c>
      <c r="K375" s="87">
        <f>K376</f>
        <v>0</v>
      </c>
      <c r="L375" s="439">
        <v>0</v>
      </c>
      <c r="M375" s="87">
        <f>M376</f>
        <v>0</v>
      </c>
      <c r="N375" s="519" t="s">
        <v>463</v>
      </c>
    </row>
    <row r="376" spans="1:14" ht="12.75">
      <c r="A376" s="315"/>
      <c r="B376" s="307"/>
      <c r="C376" s="308"/>
      <c r="D376" s="309">
        <v>615211</v>
      </c>
      <c r="E376" s="575" t="s">
        <v>261</v>
      </c>
      <c r="F376" s="576"/>
      <c r="G376" s="576"/>
      <c r="H376" s="576"/>
      <c r="I376" s="577"/>
      <c r="J376" s="56">
        <v>0</v>
      </c>
      <c r="K376" s="104">
        <v>0</v>
      </c>
      <c r="L376" s="438">
        <v>0</v>
      </c>
      <c r="M376" s="104">
        <v>0</v>
      </c>
      <c r="N376" s="519" t="s">
        <v>463</v>
      </c>
    </row>
    <row r="377" spans="1:14" ht="12.75">
      <c r="A377" s="274"/>
      <c r="B377" s="353"/>
      <c r="C377" s="487"/>
      <c r="D377" s="487"/>
      <c r="E377" s="361"/>
      <c r="F377" s="361"/>
      <c r="G377" s="361"/>
      <c r="H377" s="361"/>
      <c r="I377" s="361"/>
      <c r="J377" s="175"/>
      <c r="K377" s="175"/>
      <c r="L377" s="175"/>
      <c r="M377" s="175"/>
      <c r="N377" s="524"/>
    </row>
    <row r="378" spans="1:14" ht="12.75">
      <c r="A378" s="274"/>
      <c r="B378" s="353"/>
      <c r="C378" s="487"/>
      <c r="D378" s="487"/>
      <c r="E378" s="361"/>
      <c r="F378" s="361"/>
      <c r="G378" s="361"/>
      <c r="H378" s="361"/>
      <c r="I378" s="361"/>
      <c r="J378" s="175"/>
      <c r="K378" s="175"/>
      <c r="L378" s="175"/>
      <c r="M378" s="175"/>
      <c r="N378" s="524"/>
    </row>
    <row r="379" spans="1:14" ht="12.75">
      <c r="A379" s="274"/>
      <c r="B379" s="353"/>
      <c r="C379" s="487"/>
      <c r="D379" s="487"/>
      <c r="E379" s="361"/>
      <c r="F379" s="361"/>
      <c r="G379" s="361"/>
      <c r="H379" s="361"/>
      <c r="I379" s="361"/>
      <c r="J379" s="175"/>
      <c r="K379" s="175"/>
      <c r="L379" s="175"/>
      <c r="M379" s="175"/>
      <c r="N379" s="524"/>
    </row>
    <row r="380" spans="1:14" ht="12.75">
      <c r="A380" s="274"/>
      <c r="B380" s="353"/>
      <c r="C380" s="487"/>
      <c r="D380" s="487"/>
      <c r="E380" s="361"/>
      <c r="F380" s="361"/>
      <c r="G380" s="361"/>
      <c r="H380" s="361"/>
      <c r="I380" s="361"/>
      <c r="J380" s="175"/>
      <c r="K380" s="175"/>
      <c r="L380" s="175"/>
      <c r="M380" s="175"/>
      <c r="N380" s="524"/>
    </row>
    <row r="381" spans="1:14" ht="12.75">
      <c r="A381" s="581" t="s">
        <v>13</v>
      </c>
      <c r="B381" s="581"/>
      <c r="C381" s="581"/>
      <c r="D381" s="581"/>
      <c r="E381" s="581"/>
      <c r="F381" s="581"/>
      <c r="G381" s="581"/>
      <c r="H381" s="581"/>
      <c r="I381" s="581"/>
      <c r="J381" s="581"/>
      <c r="K381" s="581"/>
      <c r="L381" s="581"/>
      <c r="M381" s="581"/>
      <c r="N381" s="581"/>
    </row>
    <row r="382" spans="1:14" ht="12.75">
      <c r="A382" s="520" t="s">
        <v>4</v>
      </c>
      <c r="B382" s="520" t="s">
        <v>5</v>
      </c>
      <c r="C382" s="520" t="s">
        <v>6</v>
      </c>
      <c r="D382" s="520" t="s">
        <v>7</v>
      </c>
      <c r="E382" s="582" t="s">
        <v>8</v>
      </c>
      <c r="F382" s="582"/>
      <c r="G382" s="582"/>
      <c r="H382" s="582"/>
      <c r="I382" s="582"/>
      <c r="J382" s="421" t="s">
        <v>9</v>
      </c>
      <c r="K382" s="421" t="s">
        <v>10</v>
      </c>
      <c r="L382" s="421" t="s">
        <v>11</v>
      </c>
      <c r="M382" s="421" t="s">
        <v>12</v>
      </c>
      <c r="N382" s="422" t="s">
        <v>13</v>
      </c>
    </row>
    <row r="383" spans="1:14" ht="15.75">
      <c r="A383" s="218" t="s">
        <v>299</v>
      </c>
      <c r="B383" s="257">
        <v>616000</v>
      </c>
      <c r="C383" s="256"/>
      <c r="D383" s="69"/>
      <c r="E383" s="578" t="s">
        <v>42</v>
      </c>
      <c r="F383" s="579"/>
      <c r="G383" s="579"/>
      <c r="H383" s="579"/>
      <c r="I383" s="580"/>
      <c r="J383" s="51">
        <f>J384</f>
        <v>22557</v>
      </c>
      <c r="K383" s="87">
        <f>K384</f>
        <v>19300</v>
      </c>
      <c r="L383" s="439">
        <f>L384</f>
        <v>14586</v>
      </c>
      <c r="M383" s="87">
        <f>M384</f>
        <v>34500</v>
      </c>
      <c r="N383" s="178">
        <f>M383/K383*100</f>
        <v>178.75647668393782</v>
      </c>
    </row>
    <row r="384" spans="1:14" ht="15.75">
      <c r="A384" s="221">
        <v>20</v>
      </c>
      <c r="B384" s="225"/>
      <c r="C384" s="231">
        <v>616300</v>
      </c>
      <c r="D384" s="161"/>
      <c r="E384" s="572" t="s">
        <v>300</v>
      </c>
      <c r="F384" s="573"/>
      <c r="G384" s="573"/>
      <c r="H384" s="573"/>
      <c r="I384" s="574"/>
      <c r="J384" s="53">
        <f>SUM(J385)</f>
        <v>22557</v>
      </c>
      <c r="K384" s="112">
        <f>SUM(K385)</f>
        <v>19300</v>
      </c>
      <c r="L384" s="443">
        <f>SUM(L385)</f>
        <v>14586</v>
      </c>
      <c r="M384" s="112">
        <f>SUM(M385)</f>
        <v>34500</v>
      </c>
      <c r="N384" s="178">
        <f>M384/K384*100</f>
        <v>178.75647668393782</v>
      </c>
    </row>
    <row r="385" spans="1:14" ht="12.75">
      <c r="A385" s="315"/>
      <c r="B385" s="307"/>
      <c r="C385" s="308"/>
      <c r="D385" s="309">
        <v>616331</v>
      </c>
      <c r="E385" s="575" t="s">
        <v>326</v>
      </c>
      <c r="F385" s="576"/>
      <c r="G385" s="576"/>
      <c r="H385" s="576"/>
      <c r="I385" s="577"/>
      <c r="J385" s="108">
        <v>22557</v>
      </c>
      <c r="K385" s="104">
        <v>19300</v>
      </c>
      <c r="L385" s="438">
        <v>14586</v>
      </c>
      <c r="M385" s="104">
        <v>34500</v>
      </c>
      <c r="N385" s="178">
        <f>M385/K385*100</f>
        <v>178.75647668393782</v>
      </c>
    </row>
    <row r="386" spans="1:14" ht="15.75">
      <c r="A386" s="218"/>
      <c r="B386" s="257"/>
      <c r="C386" s="256"/>
      <c r="D386" s="69" t="s">
        <v>18</v>
      </c>
      <c r="E386" s="578" t="s">
        <v>473</v>
      </c>
      <c r="F386" s="579"/>
      <c r="G386" s="579"/>
      <c r="H386" s="579"/>
      <c r="I386" s="580"/>
      <c r="J386" s="51">
        <f>J383+J369+J305+J195+J189+J175</f>
        <v>3666628</v>
      </c>
      <c r="K386" s="87">
        <f>K175+K189+K195+K305+K369+K383</f>
        <v>3943950</v>
      </c>
      <c r="L386" s="439">
        <f>L383+L175+L189+L195+L305+L369</f>
        <v>3565338</v>
      </c>
      <c r="M386" s="87">
        <f>M175+M189+M195+M305+M369+M383</f>
        <v>4265800</v>
      </c>
      <c r="N386" s="178">
        <f>M386/K386*100</f>
        <v>108.16060041329125</v>
      </c>
    </row>
    <row r="387" spans="1:14" ht="15.75">
      <c r="A387" s="221"/>
      <c r="B387" s="225">
        <v>820000</v>
      </c>
      <c r="C387" s="231"/>
      <c r="D387" s="231"/>
      <c r="E387" s="572" t="s">
        <v>475</v>
      </c>
      <c r="F387" s="573"/>
      <c r="G387" s="573"/>
      <c r="H387" s="573"/>
      <c r="I387" s="574"/>
      <c r="J387" s="53"/>
      <c r="K387" s="112"/>
      <c r="L387" s="443"/>
      <c r="M387" s="112"/>
      <c r="N387" s="519" t="s">
        <v>463</v>
      </c>
    </row>
    <row r="388" spans="1:14" ht="15.75">
      <c r="A388" s="218"/>
      <c r="B388" s="257"/>
      <c r="C388" s="257">
        <v>821000</v>
      </c>
      <c r="D388" s="257"/>
      <c r="E388" s="700" t="s">
        <v>262</v>
      </c>
      <c r="F388" s="700"/>
      <c r="G388" s="700"/>
      <c r="H388" s="700"/>
      <c r="I388" s="700"/>
      <c r="J388" s="51">
        <f>SUM(J389:J396)</f>
        <v>204325</v>
      </c>
      <c r="K388" s="85">
        <f>SUM(K389:K396)</f>
        <v>383780</v>
      </c>
      <c r="L388" s="427">
        <f>SUM(L389:L396)</f>
        <v>153153</v>
      </c>
      <c r="M388" s="85">
        <f>SUM(M389:M396)</f>
        <v>437000</v>
      </c>
      <c r="N388" s="178">
        <f>M388/K388*100</f>
        <v>113.86731981864611</v>
      </c>
    </row>
    <row r="389" spans="1:14" ht="15.75">
      <c r="A389" s="218"/>
      <c r="B389" s="271"/>
      <c r="C389" s="271"/>
      <c r="D389" s="294">
        <v>821111</v>
      </c>
      <c r="E389" s="554" t="s">
        <v>514</v>
      </c>
      <c r="F389" s="554"/>
      <c r="G389" s="554"/>
      <c r="H389" s="554"/>
      <c r="I389" s="554"/>
      <c r="J389" s="56">
        <v>20800</v>
      </c>
      <c r="K389" s="101">
        <v>0</v>
      </c>
      <c r="L389" s="430">
        <v>0</v>
      </c>
      <c r="M389" s="101">
        <v>0</v>
      </c>
      <c r="N389" s="518" t="s">
        <v>463</v>
      </c>
    </row>
    <row r="390" spans="1:14" ht="15.75">
      <c r="A390" s="218"/>
      <c r="B390" s="271"/>
      <c r="C390" s="271"/>
      <c r="D390" s="294">
        <v>821213</v>
      </c>
      <c r="E390" s="554" t="s">
        <v>515</v>
      </c>
      <c r="F390" s="554"/>
      <c r="G390" s="554"/>
      <c r="H390" s="554"/>
      <c r="I390" s="554"/>
      <c r="J390" s="56">
        <v>0</v>
      </c>
      <c r="K390" s="101">
        <v>5000</v>
      </c>
      <c r="L390" s="430">
        <v>4797</v>
      </c>
      <c r="M390" s="101">
        <v>0</v>
      </c>
      <c r="N390" s="518" t="s">
        <v>463</v>
      </c>
    </row>
    <row r="391" spans="1:14" ht="15.75">
      <c r="A391" s="218"/>
      <c r="B391" s="271"/>
      <c r="C391" s="271"/>
      <c r="D391" s="294">
        <v>821311</v>
      </c>
      <c r="E391" s="554" t="s">
        <v>354</v>
      </c>
      <c r="F391" s="554"/>
      <c r="G391" s="554"/>
      <c r="H391" s="554"/>
      <c r="I391" s="554"/>
      <c r="J391" s="56">
        <v>0</v>
      </c>
      <c r="K391" s="101">
        <v>0</v>
      </c>
      <c r="L391" s="430">
        <v>0</v>
      </c>
      <c r="M391" s="101">
        <v>0</v>
      </c>
      <c r="N391" s="518" t="s">
        <v>463</v>
      </c>
    </row>
    <row r="392" spans="1:14" ht="15.75">
      <c r="A392" s="218"/>
      <c r="B392" s="271"/>
      <c r="C392" s="271"/>
      <c r="D392" s="294">
        <v>821312</v>
      </c>
      <c r="E392" s="554" t="s">
        <v>355</v>
      </c>
      <c r="F392" s="554"/>
      <c r="G392" s="554"/>
      <c r="H392" s="554"/>
      <c r="I392" s="554"/>
      <c r="J392" s="56">
        <v>0</v>
      </c>
      <c r="K392" s="101">
        <v>0</v>
      </c>
      <c r="L392" s="430">
        <v>0</v>
      </c>
      <c r="M392" s="101">
        <v>20000</v>
      </c>
      <c r="N392" s="518" t="s">
        <v>463</v>
      </c>
    </row>
    <row r="393" spans="1:14" ht="15.75">
      <c r="A393" s="221"/>
      <c r="B393" s="509"/>
      <c r="C393" s="510"/>
      <c r="D393" s="355">
        <v>821321</v>
      </c>
      <c r="E393" s="575" t="s">
        <v>356</v>
      </c>
      <c r="F393" s="576"/>
      <c r="G393" s="576"/>
      <c r="H393" s="576"/>
      <c r="I393" s="577"/>
      <c r="J393" s="108">
        <v>0</v>
      </c>
      <c r="K393" s="109">
        <v>0</v>
      </c>
      <c r="L393" s="442">
        <v>0</v>
      </c>
      <c r="M393" s="109">
        <v>55000</v>
      </c>
      <c r="N393" s="519" t="s">
        <v>463</v>
      </c>
    </row>
    <row r="394" spans="1:14" ht="15.75">
      <c r="A394" s="221"/>
      <c r="B394" s="509"/>
      <c r="C394" s="510"/>
      <c r="D394" s="355">
        <v>821361</v>
      </c>
      <c r="E394" s="575" t="s">
        <v>509</v>
      </c>
      <c r="F394" s="576"/>
      <c r="G394" s="576"/>
      <c r="H394" s="576"/>
      <c r="I394" s="577"/>
      <c r="J394" s="108">
        <v>11466</v>
      </c>
      <c r="K394" s="109">
        <v>0</v>
      </c>
      <c r="L394" s="442">
        <v>0</v>
      </c>
      <c r="M394" s="109">
        <v>0</v>
      </c>
      <c r="N394" s="519" t="s">
        <v>463</v>
      </c>
    </row>
    <row r="395" spans="1:14" ht="15.75">
      <c r="A395" s="218"/>
      <c r="B395" s="271"/>
      <c r="C395" s="271"/>
      <c r="D395" s="294">
        <v>821612</v>
      </c>
      <c r="E395" s="554" t="s">
        <v>471</v>
      </c>
      <c r="F395" s="554"/>
      <c r="G395" s="554"/>
      <c r="H395" s="554"/>
      <c r="I395" s="554"/>
      <c r="J395" s="56">
        <v>172059</v>
      </c>
      <c r="K395" s="101">
        <v>312180</v>
      </c>
      <c r="L395" s="430">
        <v>148356</v>
      </c>
      <c r="M395" s="101">
        <v>362000</v>
      </c>
      <c r="N395" s="178">
        <f>M395/K395*100</f>
        <v>115.95874175155359</v>
      </c>
    </row>
    <row r="396" spans="1:14" ht="15.75">
      <c r="A396" s="218"/>
      <c r="B396" s="271"/>
      <c r="C396" s="271"/>
      <c r="D396" s="294">
        <v>821624</v>
      </c>
      <c r="E396" s="554" t="s">
        <v>496</v>
      </c>
      <c r="F396" s="554"/>
      <c r="G396" s="554"/>
      <c r="H396" s="554"/>
      <c r="I396" s="554"/>
      <c r="J396" s="56">
        <v>0</v>
      </c>
      <c r="K396" s="101">
        <v>66600</v>
      </c>
      <c r="L396" s="430">
        <v>0</v>
      </c>
      <c r="M396" s="101">
        <v>0</v>
      </c>
      <c r="N396" s="518" t="s">
        <v>463</v>
      </c>
    </row>
    <row r="397" spans="1:14" ht="15.75">
      <c r="A397" s="218"/>
      <c r="B397" s="271"/>
      <c r="C397" s="271">
        <v>822000</v>
      </c>
      <c r="D397" s="376"/>
      <c r="E397" s="700" t="s">
        <v>472</v>
      </c>
      <c r="F397" s="700"/>
      <c r="G397" s="700"/>
      <c r="H397" s="700"/>
      <c r="I397" s="700"/>
      <c r="J397" s="51">
        <v>0</v>
      </c>
      <c r="K397" s="85">
        <v>0</v>
      </c>
      <c r="L397" s="427">
        <v>0</v>
      </c>
      <c r="M397" s="85">
        <v>0</v>
      </c>
      <c r="N397" s="518" t="s">
        <v>463</v>
      </c>
    </row>
    <row r="398" spans="1:14" ht="15.75">
      <c r="A398" s="221"/>
      <c r="B398" s="225"/>
      <c r="C398" s="231">
        <v>823000</v>
      </c>
      <c r="D398" s="355"/>
      <c r="E398" s="578" t="s">
        <v>263</v>
      </c>
      <c r="F398" s="579"/>
      <c r="G398" s="579"/>
      <c r="H398" s="579"/>
      <c r="I398" s="580"/>
      <c r="J398" s="53">
        <f>SUM(J399:J400)</f>
        <v>143560</v>
      </c>
      <c r="K398" s="112">
        <f>SUM(K399:K400)</f>
        <v>395500</v>
      </c>
      <c r="L398" s="443">
        <f>SUM(L399:L400)</f>
        <v>110002</v>
      </c>
      <c r="M398" s="112">
        <f>SUM(M399:M400)</f>
        <v>309770</v>
      </c>
      <c r="N398" s="178">
        <f aca="true" t="shared" si="14" ref="N398:N404">M398/K398*100</f>
        <v>78.3236409608091</v>
      </c>
    </row>
    <row r="399" spans="1:14" ht="15.75">
      <c r="A399" s="221"/>
      <c r="B399" s="509"/>
      <c r="C399" s="510"/>
      <c r="D399" s="355">
        <v>823300</v>
      </c>
      <c r="E399" s="575" t="s">
        <v>394</v>
      </c>
      <c r="F399" s="576"/>
      <c r="G399" s="576"/>
      <c r="H399" s="576"/>
      <c r="I399" s="577"/>
      <c r="J399" s="108">
        <v>143560</v>
      </c>
      <c r="K399" s="109">
        <v>285120</v>
      </c>
      <c r="L399" s="442">
        <v>110002</v>
      </c>
      <c r="M399" s="109">
        <v>268500</v>
      </c>
      <c r="N399" s="178">
        <f t="shared" si="14"/>
        <v>94.17087542087542</v>
      </c>
    </row>
    <row r="400" spans="1:14" ht="15.75">
      <c r="A400" s="221"/>
      <c r="B400" s="509"/>
      <c r="C400" s="510"/>
      <c r="D400" s="355">
        <v>823400</v>
      </c>
      <c r="E400" s="575" t="s">
        <v>527</v>
      </c>
      <c r="F400" s="710"/>
      <c r="G400" s="710"/>
      <c r="H400" s="710"/>
      <c r="I400" s="711"/>
      <c r="J400" s="108">
        <v>0</v>
      </c>
      <c r="K400" s="109">
        <v>110380</v>
      </c>
      <c r="L400" s="442">
        <v>0</v>
      </c>
      <c r="M400" s="109">
        <v>41270</v>
      </c>
      <c r="N400" s="178">
        <f t="shared" si="14"/>
        <v>37.3890197499547</v>
      </c>
    </row>
    <row r="401" spans="1:14" ht="18" customHeight="1">
      <c r="A401" s="216"/>
      <c r="B401" s="232"/>
      <c r="C401" s="136"/>
      <c r="D401" s="68" t="s">
        <v>25</v>
      </c>
      <c r="E401" s="583" t="s">
        <v>478</v>
      </c>
      <c r="F401" s="584"/>
      <c r="G401" s="584"/>
      <c r="H401" s="584"/>
      <c r="I401" s="585"/>
      <c r="J401" s="51">
        <f>J388+J397+J398</f>
        <v>347885</v>
      </c>
      <c r="K401" s="85">
        <f>K388+K397+K398</f>
        <v>779280</v>
      </c>
      <c r="L401" s="427">
        <f>L388+L397+L398</f>
        <v>263155</v>
      </c>
      <c r="M401" s="85">
        <f>M388+M397+M398</f>
        <v>746770</v>
      </c>
      <c r="N401" s="178">
        <f t="shared" si="14"/>
        <v>95.82820039010369</v>
      </c>
    </row>
    <row r="402" spans="1:14" ht="15.75">
      <c r="A402" s="218"/>
      <c r="B402" s="138"/>
      <c r="C402" s="69"/>
      <c r="D402" s="68" t="s">
        <v>91</v>
      </c>
      <c r="E402" s="583" t="s">
        <v>264</v>
      </c>
      <c r="F402" s="584"/>
      <c r="G402" s="584"/>
      <c r="H402" s="584"/>
      <c r="I402" s="585"/>
      <c r="J402" s="55">
        <f>J403</f>
        <v>0</v>
      </c>
      <c r="K402" s="89">
        <f>K403</f>
        <v>7600</v>
      </c>
      <c r="L402" s="450">
        <f>L403</f>
        <v>0</v>
      </c>
      <c r="M402" s="89">
        <f>M403</f>
        <v>7600</v>
      </c>
      <c r="N402" s="178">
        <f t="shared" si="14"/>
        <v>100</v>
      </c>
    </row>
    <row r="403" spans="1:14" ht="12.75">
      <c r="A403" s="311"/>
      <c r="B403" s="327"/>
      <c r="C403" s="351"/>
      <c r="D403" s="293"/>
      <c r="E403" s="555" t="s">
        <v>265</v>
      </c>
      <c r="F403" s="556"/>
      <c r="G403" s="556"/>
      <c r="H403" s="556"/>
      <c r="I403" s="557"/>
      <c r="J403" s="110">
        <v>0</v>
      </c>
      <c r="K403" s="111">
        <v>7600</v>
      </c>
      <c r="L403" s="437">
        <v>0</v>
      </c>
      <c r="M403" s="111">
        <v>7600</v>
      </c>
      <c r="N403" s="178">
        <f t="shared" si="14"/>
        <v>100</v>
      </c>
    </row>
    <row r="404" spans="1:14" ht="32.25" customHeight="1">
      <c r="A404" s="511"/>
      <c r="B404" s="512"/>
      <c r="C404" s="513"/>
      <c r="D404" s="258"/>
      <c r="E404" s="578" t="s">
        <v>476</v>
      </c>
      <c r="F404" s="579"/>
      <c r="G404" s="579"/>
      <c r="H404" s="579"/>
      <c r="I404" s="580"/>
      <c r="J404" s="52">
        <f>J386+J401+J402</f>
        <v>4014513</v>
      </c>
      <c r="K404" s="107">
        <f>K386+K401+K402</f>
        <v>4730830</v>
      </c>
      <c r="L404" s="436">
        <f>L386+L401+L402</f>
        <v>3828493</v>
      </c>
      <c r="M404" s="107">
        <f>M386+M401+M402</f>
        <v>5020170</v>
      </c>
      <c r="N404" s="178">
        <f t="shared" si="14"/>
        <v>106.116051517387</v>
      </c>
    </row>
    <row r="405" spans="1:14" ht="15.75">
      <c r="A405" s="226"/>
      <c r="B405" s="180"/>
      <c r="C405" s="181"/>
      <c r="D405" s="83"/>
      <c r="E405" s="628" t="s">
        <v>69</v>
      </c>
      <c r="F405" s="629"/>
      <c r="G405" s="629"/>
      <c r="H405" s="629"/>
      <c r="I405" s="630"/>
      <c r="J405" s="52">
        <f>J147-J404</f>
        <v>313886</v>
      </c>
      <c r="K405" s="88">
        <f>K147-K404</f>
        <v>0</v>
      </c>
      <c r="L405" s="447">
        <f>L147-L404</f>
        <v>716882</v>
      </c>
      <c r="M405" s="88">
        <f>M147-M404</f>
        <v>0</v>
      </c>
      <c r="N405" s="178"/>
    </row>
    <row r="406" spans="1:14" ht="15.75">
      <c r="A406" s="387"/>
      <c r="B406" s="525"/>
      <c r="C406" s="526"/>
      <c r="D406" s="527"/>
      <c r="E406" s="528"/>
      <c r="F406" s="528"/>
      <c r="G406" s="528"/>
      <c r="H406" s="528"/>
      <c r="I406" s="528"/>
      <c r="J406" s="529"/>
      <c r="K406" s="529"/>
      <c r="L406" s="529"/>
      <c r="M406" s="529"/>
      <c r="N406" s="177"/>
    </row>
    <row r="407" spans="1:14" ht="15.75">
      <c r="A407" s="387"/>
      <c r="B407" s="525"/>
      <c r="C407" s="526"/>
      <c r="D407" s="527"/>
      <c r="E407" s="528"/>
      <c r="F407" s="528"/>
      <c r="G407" s="528"/>
      <c r="H407" s="528"/>
      <c r="I407" s="528"/>
      <c r="J407" s="529"/>
      <c r="K407" s="529"/>
      <c r="L407" s="529"/>
      <c r="M407" s="529"/>
      <c r="N407" s="177"/>
    </row>
    <row r="408" spans="1:14" ht="15.75">
      <c r="A408" s="387"/>
      <c r="B408" s="525"/>
      <c r="C408" s="526"/>
      <c r="D408" s="527"/>
      <c r="E408" s="528"/>
      <c r="F408" s="528"/>
      <c r="G408" s="528"/>
      <c r="H408" s="528"/>
      <c r="I408" s="528"/>
      <c r="J408" s="529"/>
      <c r="K408" s="529"/>
      <c r="L408" s="529"/>
      <c r="M408" s="529"/>
      <c r="N408" s="177"/>
    </row>
    <row r="409" spans="1:14" ht="15.75">
      <c r="A409" s="387"/>
      <c r="B409" s="525"/>
      <c r="C409" s="526"/>
      <c r="D409" s="527"/>
      <c r="E409" s="528"/>
      <c r="F409" s="528"/>
      <c r="G409" s="528"/>
      <c r="H409" s="528"/>
      <c r="I409" s="528"/>
      <c r="J409" s="529"/>
      <c r="K409" s="529"/>
      <c r="L409" s="529"/>
      <c r="M409" s="529"/>
      <c r="N409" s="177"/>
    </row>
    <row r="410" spans="1:14" ht="15.75">
      <c r="A410" s="387"/>
      <c r="B410" s="525"/>
      <c r="C410" s="526"/>
      <c r="D410" s="527"/>
      <c r="E410" s="528"/>
      <c r="F410" s="528"/>
      <c r="G410" s="528"/>
      <c r="H410" s="528"/>
      <c r="I410" s="528"/>
      <c r="J410" s="529"/>
      <c r="K410" s="529"/>
      <c r="L410" s="529"/>
      <c r="M410" s="529"/>
      <c r="N410" s="177"/>
    </row>
    <row r="411" spans="1:14" ht="15.75">
      <c r="A411" s="387"/>
      <c r="B411" s="525"/>
      <c r="C411" s="526"/>
      <c r="D411" s="527"/>
      <c r="E411" s="528"/>
      <c r="F411" s="528"/>
      <c r="G411" s="528"/>
      <c r="H411" s="528"/>
      <c r="I411" s="528"/>
      <c r="J411" s="529"/>
      <c r="K411" s="529"/>
      <c r="L411" s="529"/>
      <c r="M411" s="529"/>
      <c r="N411" s="177"/>
    </row>
    <row r="412" spans="1:14" ht="15.75">
      <c r="A412" s="387"/>
      <c r="B412" s="525"/>
      <c r="C412" s="526"/>
      <c r="D412" s="527"/>
      <c r="E412" s="528"/>
      <c r="F412" s="528"/>
      <c r="G412" s="528"/>
      <c r="H412" s="528"/>
      <c r="I412" s="528"/>
      <c r="J412" s="529"/>
      <c r="K412" s="529"/>
      <c r="L412" s="529"/>
      <c r="M412" s="529"/>
      <c r="N412" s="177"/>
    </row>
    <row r="413" spans="1:14" ht="15.75">
      <c r="A413" s="387"/>
      <c r="B413" s="525"/>
      <c r="C413" s="526"/>
      <c r="D413" s="527"/>
      <c r="E413" s="528"/>
      <c r="F413" s="528"/>
      <c r="G413" s="528"/>
      <c r="H413" s="528"/>
      <c r="I413" s="528"/>
      <c r="J413" s="529"/>
      <c r="K413" s="529"/>
      <c r="L413" s="529"/>
      <c r="M413" s="529"/>
      <c r="N413" s="177"/>
    </row>
    <row r="414" spans="1:14" ht="15.75">
      <c r="A414" s="387"/>
      <c r="B414" s="525"/>
      <c r="C414" s="526"/>
      <c r="D414" s="527"/>
      <c r="E414" s="528"/>
      <c r="F414" s="528"/>
      <c r="G414" s="528"/>
      <c r="H414" s="528"/>
      <c r="I414" s="528"/>
      <c r="J414" s="529"/>
      <c r="K414" s="529"/>
      <c r="L414" s="529"/>
      <c r="M414" s="529"/>
      <c r="N414" s="177"/>
    </row>
    <row r="415" spans="1:14" ht="15.75">
      <c r="A415" s="387"/>
      <c r="B415" s="525"/>
      <c r="C415" s="526"/>
      <c r="D415" s="527"/>
      <c r="E415" s="528"/>
      <c r="F415" s="528"/>
      <c r="G415" s="528"/>
      <c r="H415" s="528"/>
      <c r="I415" s="528"/>
      <c r="J415" s="529"/>
      <c r="K415" s="529"/>
      <c r="L415" s="529"/>
      <c r="M415" s="529"/>
      <c r="N415" s="177"/>
    </row>
    <row r="416" spans="1:14" ht="15.75">
      <c r="A416" s="387"/>
      <c r="B416" s="525"/>
      <c r="C416" s="526"/>
      <c r="D416" s="527"/>
      <c r="E416" s="528"/>
      <c r="F416" s="528"/>
      <c r="G416" s="528"/>
      <c r="H416" s="528"/>
      <c r="I416" s="528"/>
      <c r="J416" s="529"/>
      <c r="K416" s="529"/>
      <c r="L416" s="529"/>
      <c r="M416" s="529"/>
      <c r="N416" s="177"/>
    </row>
    <row r="417" spans="1:14" ht="15.75">
      <c r="A417" s="387"/>
      <c r="B417" s="525"/>
      <c r="C417" s="526"/>
      <c r="D417" s="527"/>
      <c r="E417" s="528"/>
      <c r="F417" s="528"/>
      <c r="G417" s="528"/>
      <c r="H417" s="528"/>
      <c r="I417" s="528"/>
      <c r="J417" s="529"/>
      <c r="K417" s="529"/>
      <c r="L417" s="529"/>
      <c r="M417" s="529"/>
      <c r="N417" s="177"/>
    </row>
    <row r="418" spans="1:14" ht="15.75">
      <c r="A418" s="387"/>
      <c r="B418" s="525"/>
      <c r="C418" s="526"/>
      <c r="D418" s="527"/>
      <c r="E418" s="528"/>
      <c r="F418" s="528"/>
      <c r="G418" s="528"/>
      <c r="H418" s="528"/>
      <c r="I418" s="528"/>
      <c r="J418" s="529"/>
      <c r="K418" s="529"/>
      <c r="L418" s="529"/>
      <c r="M418" s="529"/>
      <c r="N418" s="177"/>
    </row>
    <row r="419" spans="1:14" ht="15.75">
      <c r="A419" s="387"/>
      <c r="B419" s="525"/>
      <c r="C419" s="526"/>
      <c r="D419" s="527"/>
      <c r="E419" s="528"/>
      <c r="F419" s="528"/>
      <c r="G419" s="528"/>
      <c r="H419" s="528"/>
      <c r="I419" s="528"/>
      <c r="J419" s="529"/>
      <c r="K419" s="529"/>
      <c r="L419" s="529"/>
      <c r="M419" s="529"/>
      <c r="N419" s="177"/>
    </row>
    <row r="420" spans="1:14" ht="15.75">
      <c r="A420" s="387"/>
      <c r="B420" s="525"/>
      <c r="C420" s="526"/>
      <c r="D420" s="527"/>
      <c r="E420" s="528"/>
      <c r="F420" s="528"/>
      <c r="G420" s="528"/>
      <c r="H420" s="528"/>
      <c r="I420" s="528"/>
      <c r="J420" s="529"/>
      <c r="K420" s="529"/>
      <c r="L420" s="529"/>
      <c r="M420" s="529"/>
      <c r="N420" s="177"/>
    </row>
    <row r="421" spans="1:14" ht="12.75">
      <c r="A421" s="581"/>
      <c r="B421" s="581"/>
      <c r="C421" s="581"/>
      <c r="D421" s="581"/>
      <c r="E421" s="581"/>
      <c r="F421" s="581"/>
      <c r="G421" s="581"/>
      <c r="H421" s="581"/>
      <c r="I421" s="581"/>
      <c r="J421" s="581"/>
      <c r="K421" s="581"/>
      <c r="L421" s="581"/>
      <c r="M421" s="581"/>
      <c r="N421" s="581"/>
    </row>
    <row r="422" spans="1:14" ht="12.75">
      <c r="A422" s="274"/>
      <c r="B422" s="353"/>
      <c r="C422" s="487"/>
      <c r="D422" s="487"/>
      <c r="E422" s="361"/>
      <c r="F422" s="361"/>
      <c r="G422" s="361"/>
      <c r="H422" s="361"/>
      <c r="I422" s="361"/>
      <c r="J422" s="175"/>
      <c r="K422" s="175"/>
      <c r="L422" s="175"/>
      <c r="M422" s="175"/>
      <c r="N422" s="177"/>
    </row>
  </sheetData>
  <sheetProtection/>
  <mergeCells count="373">
    <mergeCell ref="E401:I401"/>
    <mergeCell ref="E386:I386"/>
    <mergeCell ref="E387:I387"/>
    <mergeCell ref="E366:I366"/>
    <mergeCell ref="E237:I237"/>
    <mergeCell ref="E367:I367"/>
    <mergeCell ref="E368:I368"/>
    <mergeCell ref="E369:I369"/>
    <mergeCell ref="E388:I388"/>
    <mergeCell ref="E391:I391"/>
    <mergeCell ref="A421:N421"/>
    <mergeCell ref="E353:I353"/>
    <mergeCell ref="E396:I396"/>
    <mergeCell ref="E397:I397"/>
    <mergeCell ref="E398:I398"/>
    <mergeCell ref="E399:I399"/>
    <mergeCell ref="E375:I375"/>
    <mergeCell ref="E376:I376"/>
    <mergeCell ref="E382:I382"/>
    <mergeCell ref="E404:I404"/>
    <mergeCell ref="E405:I405"/>
    <mergeCell ref="E383:I383"/>
    <mergeCell ref="E384:I384"/>
    <mergeCell ref="E385:I385"/>
    <mergeCell ref="E392:I392"/>
    <mergeCell ref="E394:I394"/>
    <mergeCell ref="E402:I402"/>
    <mergeCell ref="E395:I395"/>
    <mergeCell ref="E403:I403"/>
    <mergeCell ref="E400:I400"/>
    <mergeCell ref="E371:I371"/>
    <mergeCell ref="E372:I372"/>
    <mergeCell ref="E373:I373"/>
    <mergeCell ref="E374:I374"/>
    <mergeCell ref="A381:N381"/>
    <mergeCell ref="E389:I389"/>
    <mergeCell ref="E357:I357"/>
    <mergeCell ref="E358:I358"/>
    <mergeCell ref="E370:I370"/>
    <mergeCell ref="E359:I359"/>
    <mergeCell ref="E360:I360"/>
    <mergeCell ref="E361:I361"/>
    <mergeCell ref="E362:I362"/>
    <mergeCell ref="E363:I363"/>
    <mergeCell ref="E364:I364"/>
    <mergeCell ref="E365:I365"/>
    <mergeCell ref="E348:I348"/>
    <mergeCell ref="E349:I349"/>
    <mergeCell ref="E350:I350"/>
    <mergeCell ref="E354:I354"/>
    <mergeCell ref="E355:I355"/>
    <mergeCell ref="E356:I356"/>
    <mergeCell ref="E351:I351"/>
    <mergeCell ref="E352:I352"/>
    <mergeCell ref="E342:I342"/>
    <mergeCell ref="E343:I343"/>
    <mergeCell ref="E344:I344"/>
    <mergeCell ref="E345:I345"/>
    <mergeCell ref="E346:I346"/>
    <mergeCell ref="E347:I347"/>
    <mergeCell ref="E339:I339"/>
    <mergeCell ref="E325:I325"/>
    <mergeCell ref="E326:I326"/>
    <mergeCell ref="E340:I340"/>
    <mergeCell ref="E341:I341"/>
    <mergeCell ref="A336:N336"/>
    <mergeCell ref="E337:I337"/>
    <mergeCell ref="E320:I320"/>
    <mergeCell ref="E323:I323"/>
    <mergeCell ref="E324:I324"/>
    <mergeCell ref="E327:I327"/>
    <mergeCell ref="E328:I328"/>
    <mergeCell ref="E338:I338"/>
    <mergeCell ref="E322:I322"/>
    <mergeCell ref="E321:I321"/>
    <mergeCell ref="E315:I315"/>
    <mergeCell ref="E312:I312"/>
    <mergeCell ref="E313:I313"/>
    <mergeCell ref="E304:I304"/>
    <mergeCell ref="E305:I305"/>
    <mergeCell ref="E306:I306"/>
    <mergeCell ref="E307:I307"/>
    <mergeCell ref="E308:I308"/>
    <mergeCell ref="E316:I316"/>
    <mergeCell ref="E301:I301"/>
    <mergeCell ref="E302:I302"/>
    <mergeCell ref="E317:I317"/>
    <mergeCell ref="E318:I318"/>
    <mergeCell ref="E319:I319"/>
    <mergeCell ref="E309:I309"/>
    <mergeCell ref="E310:I310"/>
    <mergeCell ref="E311:I311"/>
    <mergeCell ref="E314:I314"/>
    <mergeCell ref="E298:I298"/>
    <mergeCell ref="E299:I299"/>
    <mergeCell ref="E300:I300"/>
    <mergeCell ref="E297:I297"/>
    <mergeCell ref="A295:N295"/>
    <mergeCell ref="E296:I296"/>
    <mergeCell ref="E285:I285"/>
    <mergeCell ref="E286:I286"/>
    <mergeCell ref="E288:I288"/>
    <mergeCell ref="E287:I287"/>
    <mergeCell ref="E289:I289"/>
    <mergeCell ref="E290:I290"/>
    <mergeCell ref="E279:I279"/>
    <mergeCell ref="E280:I280"/>
    <mergeCell ref="E282:I282"/>
    <mergeCell ref="E283:I283"/>
    <mergeCell ref="E284:I284"/>
    <mergeCell ref="E281:I281"/>
    <mergeCell ref="E273:I273"/>
    <mergeCell ref="E274:I274"/>
    <mergeCell ref="E278:I278"/>
    <mergeCell ref="E275:I275"/>
    <mergeCell ref="E276:I276"/>
    <mergeCell ref="E277:I277"/>
    <mergeCell ref="E266:I266"/>
    <mergeCell ref="E267:I267"/>
    <mergeCell ref="E268:I268"/>
    <mergeCell ref="E270:I270"/>
    <mergeCell ref="E271:I271"/>
    <mergeCell ref="E272:I272"/>
    <mergeCell ref="E269:I269"/>
    <mergeCell ref="E257:I257"/>
    <mergeCell ref="E258:I258"/>
    <mergeCell ref="E259:I259"/>
    <mergeCell ref="E260:I260"/>
    <mergeCell ref="E261:I261"/>
    <mergeCell ref="E262:I262"/>
    <mergeCell ref="E263:I263"/>
    <mergeCell ref="E264:I264"/>
    <mergeCell ref="E265:I265"/>
    <mergeCell ref="E244:I244"/>
    <mergeCell ref="A255:N255"/>
    <mergeCell ref="E256:I256"/>
    <mergeCell ref="E245:I245"/>
    <mergeCell ref="E246:I246"/>
    <mergeCell ref="E247:I247"/>
    <mergeCell ref="E248:I248"/>
    <mergeCell ref="E249:I249"/>
    <mergeCell ref="E250:I250"/>
    <mergeCell ref="E238:I238"/>
    <mergeCell ref="E239:I239"/>
    <mergeCell ref="E240:I240"/>
    <mergeCell ref="E241:I241"/>
    <mergeCell ref="E242:I242"/>
    <mergeCell ref="E243:I243"/>
    <mergeCell ref="E231:I231"/>
    <mergeCell ref="E232:I232"/>
    <mergeCell ref="E233:I233"/>
    <mergeCell ref="E234:I234"/>
    <mergeCell ref="E235:I235"/>
    <mergeCell ref="E236:I236"/>
    <mergeCell ref="E225:I225"/>
    <mergeCell ref="E226:I226"/>
    <mergeCell ref="E227:I227"/>
    <mergeCell ref="E228:I228"/>
    <mergeCell ref="E229:I229"/>
    <mergeCell ref="E230:I230"/>
    <mergeCell ref="E219:I219"/>
    <mergeCell ref="E220:I220"/>
    <mergeCell ref="E221:I221"/>
    <mergeCell ref="E222:I222"/>
    <mergeCell ref="E223:I223"/>
    <mergeCell ref="E224:I224"/>
    <mergeCell ref="E213:I213"/>
    <mergeCell ref="E214:I214"/>
    <mergeCell ref="E215:I215"/>
    <mergeCell ref="E216:I216"/>
    <mergeCell ref="E217:I217"/>
    <mergeCell ref="E218:I218"/>
    <mergeCell ref="E201:I201"/>
    <mergeCell ref="E202:I202"/>
    <mergeCell ref="E203:I203"/>
    <mergeCell ref="E204:I204"/>
    <mergeCell ref="A211:N211"/>
    <mergeCell ref="E212:I212"/>
    <mergeCell ref="E205:I205"/>
    <mergeCell ref="E206:I206"/>
    <mergeCell ref="E207:I207"/>
    <mergeCell ref="E208:I208"/>
    <mergeCell ref="E195:I195"/>
    <mergeCell ref="E196:I196"/>
    <mergeCell ref="E197:I197"/>
    <mergeCell ref="E198:I198"/>
    <mergeCell ref="E199:I199"/>
    <mergeCell ref="E200:I200"/>
    <mergeCell ref="E189:I189"/>
    <mergeCell ref="E190:I190"/>
    <mergeCell ref="E191:I191"/>
    <mergeCell ref="E192:I192"/>
    <mergeCell ref="E193:I193"/>
    <mergeCell ref="E194:I194"/>
    <mergeCell ref="E183:I183"/>
    <mergeCell ref="E184:I184"/>
    <mergeCell ref="E185:I185"/>
    <mergeCell ref="E186:I186"/>
    <mergeCell ref="E187:I187"/>
    <mergeCell ref="E188:I188"/>
    <mergeCell ref="E182:I182"/>
    <mergeCell ref="E174:I174"/>
    <mergeCell ref="E175:I175"/>
    <mergeCell ref="E176:I176"/>
    <mergeCell ref="E177:I177"/>
    <mergeCell ref="E178:I178"/>
    <mergeCell ref="N172:N173"/>
    <mergeCell ref="L172:L173"/>
    <mergeCell ref="M172:M173"/>
    <mergeCell ref="E179:I179"/>
    <mergeCell ref="E180:I180"/>
    <mergeCell ref="E181:I181"/>
    <mergeCell ref="K172:K173"/>
    <mergeCell ref="A172:A173"/>
    <mergeCell ref="B172:B173"/>
    <mergeCell ref="C172:C173"/>
    <mergeCell ref="D172:D173"/>
    <mergeCell ref="E172:I173"/>
    <mergeCell ref="J172:J173"/>
    <mergeCell ref="E143:I143"/>
    <mergeCell ref="E144:I144"/>
    <mergeCell ref="E145:I145"/>
    <mergeCell ref="E146:I146"/>
    <mergeCell ref="E147:I147"/>
    <mergeCell ref="A170:N170"/>
    <mergeCell ref="E130:I130"/>
    <mergeCell ref="E129:I129"/>
    <mergeCell ref="A136:N136"/>
    <mergeCell ref="E137:I137"/>
    <mergeCell ref="E138:I138"/>
    <mergeCell ref="E139:I139"/>
    <mergeCell ref="E142:I142"/>
    <mergeCell ref="E140:I140"/>
    <mergeCell ref="E141:I141"/>
    <mergeCell ref="E120:I120"/>
    <mergeCell ref="E121:I121"/>
    <mergeCell ref="E122:I122"/>
    <mergeCell ref="E123:I123"/>
    <mergeCell ref="E124:I124"/>
    <mergeCell ref="E131:I131"/>
    <mergeCell ref="E125:I125"/>
    <mergeCell ref="E126:I126"/>
    <mergeCell ref="E127:I127"/>
    <mergeCell ref="E128:I128"/>
    <mergeCell ref="E114:I114"/>
    <mergeCell ref="E115:I115"/>
    <mergeCell ref="E116:I116"/>
    <mergeCell ref="E117:I117"/>
    <mergeCell ref="E118:I118"/>
    <mergeCell ref="E119:I119"/>
    <mergeCell ref="E108:I108"/>
    <mergeCell ref="E109:I109"/>
    <mergeCell ref="E110:I110"/>
    <mergeCell ref="E111:I111"/>
    <mergeCell ref="E112:I112"/>
    <mergeCell ref="E113:I113"/>
    <mergeCell ref="E102:I102"/>
    <mergeCell ref="E103:I103"/>
    <mergeCell ref="E104:I104"/>
    <mergeCell ref="E105:I105"/>
    <mergeCell ref="E106:I106"/>
    <mergeCell ref="E107:I107"/>
    <mergeCell ref="E95:I95"/>
    <mergeCell ref="E96:I96"/>
    <mergeCell ref="E97:I97"/>
    <mergeCell ref="E98:I98"/>
    <mergeCell ref="A100:N100"/>
    <mergeCell ref="E101:I101"/>
    <mergeCell ref="E89:I89"/>
    <mergeCell ref="E90:I90"/>
    <mergeCell ref="E91:I91"/>
    <mergeCell ref="E92:I92"/>
    <mergeCell ref="E93:I93"/>
    <mergeCell ref="E94:I94"/>
    <mergeCell ref="E83:I83"/>
    <mergeCell ref="E84:I84"/>
    <mergeCell ref="E85:I85"/>
    <mergeCell ref="E86:I86"/>
    <mergeCell ref="E87:I87"/>
    <mergeCell ref="E88:I88"/>
    <mergeCell ref="E77:I77"/>
    <mergeCell ref="E78:I78"/>
    <mergeCell ref="E79:I79"/>
    <mergeCell ref="E80:I80"/>
    <mergeCell ref="E81:I81"/>
    <mergeCell ref="E82:I82"/>
    <mergeCell ref="E71:I71"/>
    <mergeCell ref="E72:I72"/>
    <mergeCell ref="E73:I73"/>
    <mergeCell ref="E74:I74"/>
    <mergeCell ref="E75:I75"/>
    <mergeCell ref="E76:I76"/>
    <mergeCell ref="E62:I62"/>
    <mergeCell ref="E64:I64"/>
    <mergeCell ref="E65:I65"/>
    <mergeCell ref="E66:I66"/>
    <mergeCell ref="A69:N69"/>
    <mergeCell ref="E70:I70"/>
    <mergeCell ref="E63:I63"/>
    <mergeCell ref="E56:I56"/>
    <mergeCell ref="E57:I57"/>
    <mergeCell ref="E58:I58"/>
    <mergeCell ref="E59:I59"/>
    <mergeCell ref="E60:I60"/>
    <mergeCell ref="E61:I61"/>
    <mergeCell ref="E50:I50"/>
    <mergeCell ref="E51:I51"/>
    <mergeCell ref="E52:I52"/>
    <mergeCell ref="E53:I53"/>
    <mergeCell ref="E54:I54"/>
    <mergeCell ref="E55:I55"/>
    <mergeCell ref="E44:I44"/>
    <mergeCell ref="E45:I45"/>
    <mergeCell ref="E46:I46"/>
    <mergeCell ref="E47:I47"/>
    <mergeCell ref="E48:I48"/>
    <mergeCell ref="E49:I49"/>
    <mergeCell ref="E38:I38"/>
    <mergeCell ref="E39:I39"/>
    <mergeCell ref="E40:I40"/>
    <mergeCell ref="E41:I41"/>
    <mergeCell ref="E42:I42"/>
    <mergeCell ref="E43:I43"/>
    <mergeCell ref="J35:J36"/>
    <mergeCell ref="K35:K36"/>
    <mergeCell ref="L35:L36"/>
    <mergeCell ref="M35:M36"/>
    <mergeCell ref="N35:N36"/>
    <mergeCell ref="E37:I37"/>
    <mergeCell ref="H24:K24"/>
    <mergeCell ref="L24:M24"/>
    <mergeCell ref="D26:M26"/>
    <mergeCell ref="A34:C34"/>
    <mergeCell ref="C28:M29"/>
    <mergeCell ref="A35:A36"/>
    <mergeCell ref="B35:B36"/>
    <mergeCell ref="C35:C36"/>
    <mergeCell ref="D35:D36"/>
    <mergeCell ref="E35:I36"/>
    <mergeCell ref="H21:K21"/>
    <mergeCell ref="L21:M21"/>
    <mergeCell ref="H22:K22"/>
    <mergeCell ref="L22:M22"/>
    <mergeCell ref="H23:K23"/>
    <mergeCell ref="L23:M23"/>
    <mergeCell ref="H18:K18"/>
    <mergeCell ref="L18:M18"/>
    <mergeCell ref="H19:K19"/>
    <mergeCell ref="L19:M19"/>
    <mergeCell ref="H20:K20"/>
    <mergeCell ref="L20:M20"/>
    <mergeCell ref="C15:G16"/>
    <mergeCell ref="H15:K16"/>
    <mergeCell ref="L15:M16"/>
    <mergeCell ref="C17:G17"/>
    <mergeCell ref="H17:K17"/>
    <mergeCell ref="L17:M17"/>
    <mergeCell ref="C7:D7"/>
    <mergeCell ref="L8:M8"/>
    <mergeCell ref="D9:M10"/>
    <mergeCell ref="D11:M11"/>
    <mergeCell ref="D13:M13"/>
    <mergeCell ref="C14:M14"/>
    <mergeCell ref="E393:I393"/>
    <mergeCell ref="E390:I390"/>
    <mergeCell ref="E303:I303"/>
    <mergeCell ref="D1:I1"/>
    <mergeCell ref="M1:N1"/>
    <mergeCell ref="D2:I2"/>
    <mergeCell ref="D3:I3"/>
    <mergeCell ref="D4:I4"/>
    <mergeCell ref="D5:I5"/>
    <mergeCell ref="C6:N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view="pageLayout" zoomScaleNormal="110" workbookViewId="0" topLeftCell="A175">
      <selection activeCell="L198" sqref="L198"/>
    </sheetView>
  </sheetViews>
  <sheetFormatPr defaultColWidth="9.140625" defaultRowHeight="12.75"/>
  <cols>
    <col min="1" max="1" width="7.57421875" style="0" customWidth="1"/>
    <col min="2" max="2" width="9.7109375" style="0" customWidth="1"/>
    <col min="3" max="3" width="10.28125" style="0" customWidth="1"/>
    <col min="4" max="4" width="10.57421875" style="0" customWidth="1"/>
    <col min="5" max="5" width="10.8515625" style="0" customWidth="1"/>
    <col min="6" max="6" width="18.00390625" style="0" customWidth="1"/>
    <col min="7" max="7" width="10.8515625" style="0" customWidth="1"/>
    <col min="8" max="8" width="11.8515625" style="0" customWidth="1"/>
    <col min="9" max="9" width="11.8515625" style="3" customWidth="1"/>
    <col min="10" max="10" width="3.421875" style="229" customWidth="1"/>
    <col min="11" max="11" width="11.421875" style="229" customWidth="1"/>
    <col min="12" max="12" width="10.421875" style="229" customWidth="1"/>
    <col min="13" max="13" width="11.00390625" style="229" bestFit="1" customWidth="1"/>
    <col min="14" max="16384" width="9.140625" style="229" customWidth="1"/>
  </cols>
  <sheetData>
    <row r="1" spans="1:12" ht="15.75" customHeight="1">
      <c r="A1" s="774" t="s">
        <v>85</v>
      </c>
      <c r="B1" s="774"/>
      <c r="C1" s="774"/>
      <c r="D1" s="774"/>
      <c r="E1" s="774"/>
      <c r="F1" s="774"/>
      <c r="G1" s="774"/>
      <c r="H1" s="774"/>
      <c r="I1" s="774"/>
      <c r="J1" s="397"/>
      <c r="K1" s="397"/>
      <c r="L1" s="398"/>
    </row>
    <row r="2" spans="1:12" ht="15" customHeight="1">
      <c r="A2" s="754" t="s">
        <v>335</v>
      </c>
      <c r="B2" s="754"/>
      <c r="C2" s="754"/>
      <c r="D2" s="754"/>
      <c r="E2" s="754"/>
      <c r="F2" s="754"/>
      <c r="G2" s="754"/>
      <c r="H2" s="754"/>
      <c r="I2" s="754"/>
      <c r="J2" s="399"/>
      <c r="K2" s="399"/>
      <c r="L2" s="400"/>
    </row>
    <row r="3" spans="1:11" ht="15.75" customHeight="1">
      <c r="A3" s="775" t="s">
        <v>32</v>
      </c>
      <c r="B3" s="776" t="s">
        <v>52</v>
      </c>
      <c r="C3" s="777" t="s">
        <v>64</v>
      </c>
      <c r="D3" s="778"/>
      <c r="E3" s="778"/>
      <c r="F3" s="779"/>
      <c r="G3" s="780" t="s">
        <v>529</v>
      </c>
      <c r="H3" s="781" t="s">
        <v>530</v>
      </c>
      <c r="I3" s="780" t="s">
        <v>87</v>
      </c>
      <c r="J3" s="400"/>
      <c r="K3" s="176"/>
    </row>
    <row r="4" spans="1:13" ht="15.75" customHeight="1">
      <c r="A4" s="775"/>
      <c r="B4" s="776"/>
      <c r="C4" s="777"/>
      <c r="D4" s="778"/>
      <c r="E4" s="778"/>
      <c r="F4" s="779"/>
      <c r="G4" s="780"/>
      <c r="H4" s="782"/>
      <c r="I4" s="784"/>
      <c r="J4" s="398"/>
      <c r="K4" s="400"/>
      <c r="L4" s="248"/>
      <c r="M4" s="248"/>
    </row>
    <row r="5" spans="1:11" ht="15.75" customHeight="1">
      <c r="A5" s="775"/>
      <c r="B5" s="776"/>
      <c r="C5" s="777"/>
      <c r="D5" s="778"/>
      <c r="E5" s="778"/>
      <c r="F5" s="779"/>
      <c r="G5" s="780"/>
      <c r="H5" s="783"/>
      <c r="I5" s="784"/>
      <c r="J5" s="400"/>
      <c r="K5" s="176"/>
    </row>
    <row r="6" spans="1:11" ht="15.75" customHeight="1">
      <c r="A6" s="97" t="s">
        <v>4</v>
      </c>
      <c r="B6" s="97" t="s">
        <v>5</v>
      </c>
      <c r="C6" s="768" t="s">
        <v>6</v>
      </c>
      <c r="D6" s="768"/>
      <c r="E6" s="768"/>
      <c r="F6" s="768"/>
      <c r="G6" s="97" t="s">
        <v>7</v>
      </c>
      <c r="H6" s="98" t="s">
        <v>8</v>
      </c>
      <c r="I6" s="98" t="s">
        <v>9</v>
      </c>
      <c r="J6" s="398"/>
      <c r="K6" s="176"/>
    </row>
    <row r="7" spans="1:11" ht="25.5" customHeight="1">
      <c r="A7" s="243">
        <v>6</v>
      </c>
      <c r="B7" s="244"/>
      <c r="C7" s="769" t="s">
        <v>401</v>
      </c>
      <c r="D7" s="769"/>
      <c r="E7" s="769"/>
      <c r="F7" s="769"/>
      <c r="G7" s="245"/>
      <c r="H7" s="246"/>
      <c r="I7" s="246"/>
      <c r="J7" s="401"/>
      <c r="K7" s="176"/>
    </row>
    <row r="8" spans="1:11" ht="12.75">
      <c r="A8" s="186"/>
      <c r="B8" s="67">
        <v>611000</v>
      </c>
      <c r="C8" s="61" t="s">
        <v>30</v>
      </c>
      <c r="D8" s="61"/>
      <c r="E8" s="62"/>
      <c r="F8" s="62"/>
      <c r="G8" s="44">
        <f>G9+G10</f>
        <v>61644</v>
      </c>
      <c r="H8" s="44">
        <f>H9+H10</f>
        <v>77659</v>
      </c>
      <c r="I8" s="187">
        <f aca="true" t="shared" si="0" ref="I8:I18">SUM(H8/G8)*100</f>
        <v>125.97981960936993</v>
      </c>
      <c r="J8" s="398"/>
      <c r="K8" s="176"/>
    </row>
    <row r="9" spans="1:12" ht="12.75">
      <c r="A9" s="49"/>
      <c r="B9" s="31">
        <v>611100</v>
      </c>
      <c r="C9" s="21" t="s">
        <v>65</v>
      </c>
      <c r="D9" s="21"/>
      <c r="E9" s="8"/>
      <c r="F9" s="8"/>
      <c r="G9" s="90">
        <v>47306</v>
      </c>
      <c r="H9" s="90">
        <v>62915</v>
      </c>
      <c r="I9" s="187">
        <f t="shared" si="0"/>
        <v>132.99581448442058</v>
      </c>
      <c r="J9" s="400"/>
      <c r="K9" s="176"/>
      <c r="L9" s="248"/>
    </row>
    <row r="10" spans="1:14" ht="12.75">
      <c r="A10" s="49"/>
      <c r="B10" s="31">
        <v>611200</v>
      </c>
      <c r="C10" s="20" t="s">
        <v>66</v>
      </c>
      <c r="D10" s="20"/>
      <c r="E10" s="6"/>
      <c r="F10" s="6"/>
      <c r="G10" s="94">
        <v>14338</v>
      </c>
      <c r="H10" s="94">
        <v>14744</v>
      </c>
      <c r="I10" s="187">
        <f t="shared" si="0"/>
        <v>102.83163621146602</v>
      </c>
      <c r="J10" s="398"/>
      <c r="K10" s="176"/>
      <c r="L10" s="248"/>
      <c r="M10" s="248"/>
      <c r="N10" s="248"/>
    </row>
    <row r="11" spans="1:11" ht="12.75">
      <c r="A11" s="49"/>
      <c r="B11" s="67">
        <v>612000</v>
      </c>
      <c r="C11" s="59" t="s">
        <v>86</v>
      </c>
      <c r="D11" s="59"/>
      <c r="E11" s="60"/>
      <c r="F11" s="60"/>
      <c r="G11" s="91">
        <v>5033</v>
      </c>
      <c r="H11" s="91">
        <v>6777</v>
      </c>
      <c r="I11" s="187">
        <f t="shared" si="0"/>
        <v>134.65130141068943</v>
      </c>
      <c r="J11" s="400"/>
      <c r="K11" s="176"/>
    </row>
    <row r="12" spans="1:11" ht="12.75">
      <c r="A12" s="186"/>
      <c r="B12" s="67">
        <v>613000</v>
      </c>
      <c r="C12" s="57" t="s">
        <v>29</v>
      </c>
      <c r="D12" s="57"/>
      <c r="E12" s="58"/>
      <c r="F12" s="58"/>
      <c r="G12" s="44">
        <f>SUM(G13:G20)</f>
        <v>75082</v>
      </c>
      <c r="H12" s="44">
        <f>SUM(H13:H20)</f>
        <v>79387</v>
      </c>
      <c r="I12" s="187">
        <f t="shared" si="0"/>
        <v>105.73373112064144</v>
      </c>
      <c r="J12" s="400"/>
      <c r="K12" s="176"/>
    </row>
    <row r="13" spans="1:11" ht="12.75">
      <c r="A13" s="49"/>
      <c r="B13" s="31">
        <v>613100</v>
      </c>
      <c r="C13" s="770" t="s">
        <v>1</v>
      </c>
      <c r="D13" s="771"/>
      <c r="E13" s="771"/>
      <c r="F13" s="771"/>
      <c r="G13" s="90">
        <v>700</v>
      </c>
      <c r="H13" s="90">
        <v>600</v>
      </c>
      <c r="I13" s="187">
        <f t="shared" si="0"/>
        <v>85.71428571428571</v>
      </c>
      <c r="J13" s="398"/>
      <c r="K13" s="176"/>
    </row>
    <row r="14" spans="1:11" ht="12.75">
      <c r="A14" s="49"/>
      <c r="B14" s="31">
        <v>613200</v>
      </c>
      <c r="C14" s="182" t="s">
        <v>158</v>
      </c>
      <c r="D14" s="20"/>
      <c r="E14" s="9"/>
      <c r="F14" s="9"/>
      <c r="G14" s="90">
        <v>2760</v>
      </c>
      <c r="H14" s="90">
        <v>4617</v>
      </c>
      <c r="I14" s="187">
        <f t="shared" si="0"/>
        <v>167.28260869565216</v>
      </c>
      <c r="J14" s="398"/>
      <c r="K14" s="176"/>
    </row>
    <row r="15" spans="1:11" ht="12.75">
      <c r="A15" s="49"/>
      <c r="B15" s="31">
        <v>613300</v>
      </c>
      <c r="C15" s="182" t="s">
        <v>162</v>
      </c>
      <c r="D15" s="20"/>
      <c r="E15" s="9"/>
      <c r="F15" s="9"/>
      <c r="G15" s="90">
        <v>1871</v>
      </c>
      <c r="H15" s="90">
        <v>1971</v>
      </c>
      <c r="I15" s="187">
        <f t="shared" si="0"/>
        <v>105.34473543559595</v>
      </c>
      <c r="J15" s="398"/>
      <c r="K15" s="176"/>
    </row>
    <row r="16" spans="1:11" ht="12.75">
      <c r="A16" s="49"/>
      <c r="B16" s="31">
        <v>613400</v>
      </c>
      <c r="C16" s="182" t="s">
        <v>171</v>
      </c>
      <c r="D16" s="20"/>
      <c r="E16" s="9"/>
      <c r="F16" s="9"/>
      <c r="G16" s="90">
        <v>799</v>
      </c>
      <c r="H16" s="90">
        <v>1000</v>
      </c>
      <c r="I16" s="187">
        <f t="shared" si="0"/>
        <v>125.15644555694618</v>
      </c>
      <c r="J16" s="398"/>
      <c r="K16" s="176"/>
    </row>
    <row r="17" spans="1:11" ht="12.75">
      <c r="A17" s="49"/>
      <c r="B17" s="31">
        <v>613900</v>
      </c>
      <c r="C17" s="756" t="s">
        <v>198</v>
      </c>
      <c r="D17" s="757"/>
      <c r="E17" s="757"/>
      <c r="F17" s="758"/>
      <c r="G17" s="90">
        <v>1500</v>
      </c>
      <c r="H17" s="90">
        <v>1847</v>
      </c>
      <c r="I17" s="187">
        <f t="shared" si="0"/>
        <v>123.13333333333334</v>
      </c>
      <c r="J17" s="398"/>
      <c r="K17" s="176"/>
    </row>
    <row r="18" spans="1:11" ht="12.75">
      <c r="A18" s="49"/>
      <c r="B18" s="31">
        <v>613900</v>
      </c>
      <c r="C18" s="756" t="s">
        <v>196</v>
      </c>
      <c r="D18" s="757"/>
      <c r="E18" s="757"/>
      <c r="F18" s="758"/>
      <c r="G18" s="90">
        <v>1452</v>
      </c>
      <c r="H18" s="90">
        <v>1352</v>
      </c>
      <c r="I18" s="187">
        <f t="shared" si="0"/>
        <v>93.1129476584022</v>
      </c>
      <c r="K18" s="247"/>
    </row>
    <row r="19" spans="1:12" ht="12" customHeight="1">
      <c r="A19" s="49"/>
      <c r="B19" s="31">
        <v>613900</v>
      </c>
      <c r="C19" s="65" t="s">
        <v>207</v>
      </c>
      <c r="D19" s="21"/>
      <c r="E19" s="8"/>
      <c r="F19" s="8"/>
      <c r="G19" s="90">
        <v>6000</v>
      </c>
      <c r="H19" s="90">
        <v>8000</v>
      </c>
      <c r="I19" s="187">
        <f aca="true" t="shared" si="1" ref="I19:I25">SUM(H19/G19)*100</f>
        <v>133.33333333333331</v>
      </c>
      <c r="J19" s="398"/>
      <c r="K19" s="176"/>
      <c r="L19" s="247"/>
    </row>
    <row r="20" spans="1:12" ht="12" customHeight="1">
      <c r="A20" s="49"/>
      <c r="B20" s="31">
        <v>613900</v>
      </c>
      <c r="C20" s="65" t="s">
        <v>346</v>
      </c>
      <c r="D20" s="21"/>
      <c r="E20" s="8"/>
      <c r="F20" s="8"/>
      <c r="G20" s="90">
        <v>60000</v>
      </c>
      <c r="H20" s="90">
        <v>60000</v>
      </c>
      <c r="I20" s="187">
        <f t="shared" si="1"/>
        <v>100</v>
      </c>
      <c r="J20" s="398"/>
      <c r="K20" s="176"/>
      <c r="L20" s="247"/>
    </row>
    <row r="21" spans="1:11" ht="14.25" customHeight="1">
      <c r="A21" s="186"/>
      <c r="B21" s="67">
        <v>614000</v>
      </c>
      <c r="C21" s="57" t="s">
        <v>31</v>
      </c>
      <c r="D21" s="57"/>
      <c r="E21" s="58"/>
      <c r="F21" s="58"/>
      <c r="G21" s="44">
        <f>SUM(G22:G23)</f>
        <v>35500</v>
      </c>
      <c r="H21" s="44">
        <f>SUM(H22:H23)</f>
        <v>5500</v>
      </c>
      <c r="I21" s="187">
        <f t="shared" si="1"/>
        <v>15.492957746478872</v>
      </c>
      <c r="J21" s="398"/>
      <c r="K21" s="176"/>
    </row>
    <row r="22" spans="1:11" ht="11.25" customHeight="1">
      <c r="A22" s="49"/>
      <c r="B22" s="31">
        <v>614100</v>
      </c>
      <c r="C22" s="65" t="s">
        <v>402</v>
      </c>
      <c r="D22" s="21"/>
      <c r="E22" s="8"/>
      <c r="F22" s="8"/>
      <c r="G22" s="90">
        <v>30000</v>
      </c>
      <c r="H22" s="90">
        <v>0</v>
      </c>
      <c r="I22" s="187">
        <f t="shared" si="1"/>
        <v>0</v>
      </c>
      <c r="J22" s="402"/>
      <c r="K22" s="176"/>
    </row>
    <row r="23" spans="1:11" ht="14.25" customHeight="1">
      <c r="A23" s="49"/>
      <c r="B23" s="31">
        <v>614300</v>
      </c>
      <c r="C23" s="756" t="s">
        <v>248</v>
      </c>
      <c r="D23" s="772"/>
      <c r="E23" s="772"/>
      <c r="F23" s="773"/>
      <c r="G23" s="90">
        <v>5500</v>
      </c>
      <c r="H23" s="90">
        <v>5500</v>
      </c>
      <c r="I23" s="187">
        <f t="shared" si="1"/>
        <v>100</v>
      </c>
      <c r="J23" s="402"/>
      <c r="K23" s="176"/>
    </row>
    <row r="24" spans="1:11" ht="12" customHeight="1">
      <c r="A24" s="188"/>
      <c r="B24" s="38"/>
      <c r="C24" s="749" t="s">
        <v>20</v>
      </c>
      <c r="D24" s="749"/>
      <c r="E24" s="749"/>
      <c r="F24" s="749"/>
      <c r="G24" s="95">
        <v>2</v>
      </c>
      <c r="H24" s="95">
        <v>3</v>
      </c>
      <c r="I24" s="189">
        <f t="shared" si="1"/>
        <v>150</v>
      </c>
      <c r="J24" s="402"/>
      <c r="K24" s="176"/>
    </row>
    <row r="25" spans="1:11" ht="12.75">
      <c r="A25" s="190"/>
      <c r="B25" s="40"/>
      <c r="C25" s="743" t="s">
        <v>59</v>
      </c>
      <c r="D25" s="743"/>
      <c r="E25" s="743"/>
      <c r="F25" s="743"/>
      <c r="G25" s="41">
        <f>G8+G11+G12+G21</f>
        <v>177259</v>
      </c>
      <c r="H25" s="41">
        <f>H8+H11+H12+H21</f>
        <v>169323</v>
      </c>
      <c r="I25" s="189">
        <f t="shared" si="1"/>
        <v>95.52293536576421</v>
      </c>
      <c r="J25" s="402"/>
      <c r="K25" s="176"/>
    </row>
    <row r="26" spans="1:13" ht="30" customHeight="1">
      <c r="A26" s="249">
        <v>7</v>
      </c>
      <c r="B26" s="99"/>
      <c r="C26" s="735" t="s">
        <v>289</v>
      </c>
      <c r="D26" s="735"/>
      <c r="E26" s="735"/>
      <c r="F26" s="735"/>
      <c r="G26" s="246"/>
      <c r="H26" s="246"/>
      <c r="I26" s="189"/>
      <c r="J26" s="193"/>
      <c r="K26" s="177"/>
      <c r="L26" s="400"/>
      <c r="M26" s="176"/>
    </row>
    <row r="27" spans="1:13" ht="12.75">
      <c r="A27" s="186"/>
      <c r="B27" s="67">
        <v>611000</v>
      </c>
      <c r="C27" s="59" t="s">
        <v>30</v>
      </c>
      <c r="D27" s="59"/>
      <c r="E27" s="60"/>
      <c r="F27" s="60"/>
      <c r="G27" s="91">
        <f>G28+G29</f>
        <v>559275</v>
      </c>
      <c r="H27" s="91">
        <f>H28+H29</f>
        <v>651380</v>
      </c>
      <c r="I27" s="187">
        <f aca="true" t="shared" si="2" ref="I27:I43">SUM(H27/G27)*100</f>
        <v>116.46864243887177</v>
      </c>
      <c r="J27" s="185"/>
      <c r="K27" s="177"/>
      <c r="L27" s="400"/>
      <c r="M27" s="176"/>
    </row>
    <row r="28" spans="1:13" ht="12.75">
      <c r="A28" s="49"/>
      <c r="B28" s="31">
        <v>611100</v>
      </c>
      <c r="C28" s="21" t="s">
        <v>70</v>
      </c>
      <c r="D28" s="21"/>
      <c r="E28" s="8"/>
      <c r="F28" s="8"/>
      <c r="G28" s="90">
        <v>470617</v>
      </c>
      <c r="H28" s="90">
        <v>528515</v>
      </c>
      <c r="I28" s="187">
        <f t="shared" si="2"/>
        <v>112.30257300522506</v>
      </c>
      <c r="J28" s="398"/>
      <c r="K28" s="177"/>
      <c r="L28" s="407"/>
      <c r="M28" s="176"/>
    </row>
    <row r="29" spans="1:13" ht="13.5" customHeight="1">
      <c r="A29" s="49"/>
      <c r="B29" s="31">
        <v>611200</v>
      </c>
      <c r="C29" s="20" t="s">
        <v>66</v>
      </c>
      <c r="D29" s="20"/>
      <c r="E29" s="6"/>
      <c r="F29" s="6"/>
      <c r="G29" s="90">
        <v>88658</v>
      </c>
      <c r="H29" s="90">
        <v>122865</v>
      </c>
      <c r="I29" s="187">
        <f t="shared" si="2"/>
        <v>138.58309458819284</v>
      </c>
      <c r="J29" s="398"/>
      <c r="K29" s="177"/>
      <c r="L29" s="407"/>
      <c r="M29" s="176"/>
    </row>
    <row r="30" spans="1:13" ht="13.5" customHeight="1">
      <c r="A30" s="186"/>
      <c r="B30" s="67">
        <v>612000</v>
      </c>
      <c r="C30" s="59" t="s">
        <v>86</v>
      </c>
      <c r="D30" s="59"/>
      <c r="E30" s="60"/>
      <c r="F30" s="60"/>
      <c r="G30" s="91">
        <v>52341</v>
      </c>
      <c r="H30" s="91">
        <v>56461</v>
      </c>
      <c r="I30" s="187">
        <f t="shared" si="2"/>
        <v>107.8714583213924</v>
      </c>
      <c r="J30" s="185"/>
      <c r="K30" s="177"/>
      <c r="L30" s="403"/>
      <c r="M30" s="176"/>
    </row>
    <row r="31" spans="1:13" ht="12.75" customHeight="1">
      <c r="A31" s="186"/>
      <c r="B31" s="67">
        <v>613000</v>
      </c>
      <c r="C31" s="57" t="s">
        <v>29</v>
      </c>
      <c r="D31" s="57"/>
      <c r="E31" s="58"/>
      <c r="F31" s="58"/>
      <c r="G31" s="91">
        <f>SUM(G32:G48)</f>
        <v>352055</v>
      </c>
      <c r="H31" s="91">
        <f>SUM(H32:H48)</f>
        <v>346295</v>
      </c>
      <c r="I31" s="187">
        <f t="shared" si="2"/>
        <v>98.36389200551051</v>
      </c>
      <c r="J31" s="185"/>
      <c r="K31" s="177"/>
      <c r="L31" s="402"/>
      <c r="M31" s="176"/>
    </row>
    <row r="32" spans="1:13" ht="15" customHeight="1">
      <c r="A32" s="49"/>
      <c r="B32" s="31">
        <v>613100</v>
      </c>
      <c r="C32" s="770" t="s">
        <v>1</v>
      </c>
      <c r="D32" s="771"/>
      <c r="E32" s="771"/>
      <c r="F32" s="771"/>
      <c r="G32" s="90">
        <v>7950</v>
      </c>
      <c r="H32" s="90">
        <v>4260</v>
      </c>
      <c r="I32" s="187">
        <f t="shared" si="2"/>
        <v>53.58490566037736</v>
      </c>
      <c r="J32" s="398"/>
      <c r="K32" s="177"/>
      <c r="L32" s="398"/>
      <c r="M32" s="176"/>
    </row>
    <row r="33" spans="1:11" ht="12.75">
      <c r="A33" s="49"/>
      <c r="B33" s="31">
        <v>613200</v>
      </c>
      <c r="C33" s="182" t="s">
        <v>158</v>
      </c>
      <c r="D33" s="20"/>
      <c r="E33" s="9"/>
      <c r="F33" s="9"/>
      <c r="G33" s="90">
        <v>30927</v>
      </c>
      <c r="H33" s="90">
        <v>38461</v>
      </c>
      <c r="I33" s="358">
        <f>SUM(H33/G33)*100</f>
        <v>124.3605910692922</v>
      </c>
      <c r="J33" s="398"/>
      <c r="K33" s="176"/>
    </row>
    <row r="34" spans="1:13" ht="15" customHeight="1">
      <c r="A34" s="49"/>
      <c r="B34" s="31">
        <v>613300</v>
      </c>
      <c r="C34" s="730" t="s">
        <v>162</v>
      </c>
      <c r="D34" s="731"/>
      <c r="E34" s="731"/>
      <c r="F34" s="732"/>
      <c r="G34" s="90">
        <v>25268</v>
      </c>
      <c r="H34" s="90">
        <v>16423</v>
      </c>
      <c r="I34" s="187">
        <f t="shared" si="2"/>
        <v>64.9952509102422</v>
      </c>
      <c r="J34" s="398"/>
      <c r="K34" s="177"/>
      <c r="L34" s="398"/>
      <c r="M34" s="176"/>
    </row>
    <row r="35" spans="1:13" ht="15" customHeight="1">
      <c r="A35" s="49"/>
      <c r="B35" s="31">
        <v>613400</v>
      </c>
      <c r="C35" s="730" t="s">
        <v>171</v>
      </c>
      <c r="D35" s="731"/>
      <c r="E35" s="731"/>
      <c r="F35" s="732"/>
      <c r="G35" s="90">
        <v>10390</v>
      </c>
      <c r="H35" s="90">
        <v>8346</v>
      </c>
      <c r="I35" s="187">
        <f t="shared" si="2"/>
        <v>80.32723772858517</v>
      </c>
      <c r="J35" s="398"/>
      <c r="K35" s="177"/>
      <c r="L35" s="398"/>
      <c r="M35" s="176"/>
    </row>
    <row r="36" spans="1:11" ht="12.75">
      <c r="A36" s="49"/>
      <c r="B36" s="31">
        <v>613500</v>
      </c>
      <c r="C36" s="182" t="s">
        <v>313</v>
      </c>
      <c r="D36" s="20"/>
      <c r="E36" s="9"/>
      <c r="F36" s="9"/>
      <c r="G36" s="90">
        <v>20500</v>
      </c>
      <c r="H36" s="90">
        <v>20000</v>
      </c>
      <c r="I36" s="187">
        <f>SUM(H36/G36)*100</f>
        <v>97.5609756097561</v>
      </c>
      <c r="J36" s="398"/>
      <c r="K36" s="176"/>
    </row>
    <row r="37" spans="1:11" ht="12.75">
      <c r="A37" s="49"/>
      <c r="B37" s="31">
        <v>613600</v>
      </c>
      <c r="C37" s="182" t="s">
        <v>314</v>
      </c>
      <c r="D37" s="20"/>
      <c r="E37" s="9"/>
      <c r="F37" s="9"/>
      <c r="G37" s="90">
        <v>9200</v>
      </c>
      <c r="H37" s="90">
        <v>9200</v>
      </c>
      <c r="I37" s="187">
        <f>SUM(H37/G37)*100</f>
        <v>100</v>
      </c>
      <c r="J37" s="398"/>
      <c r="K37" s="176"/>
    </row>
    <row r="38" spans="1:11" ht="12.75">
      <c r="A38" s="49"/>
      <c r="B38" s="31">
        <v>613700</v>
      </c>
      <c r="C38" s="182" t="s">
        <v>181</v>
      </c>
      <c r="D38" s="20"/>
      <c r="E38" s="9"/>
      <c r="F38" s="9"/>
      <c r="G38" s="90">
        <v>41700</v>
      </c>
      <c r="H38" s="90">
        <v>32500</v>
      </c>
      <c r="I38" s="187">
        <f>SUM(H38/G38)*100</f>
        <v>77.93764988009593</v>
      </c>
      <c r="J38" s="398"/>
      <c r="K38" s="400"/>
    </row>
    <row r="39" spans="1:11" ht="12.75">
      <c r="A39" s="49"/>
      <c r="B39" s="31">
        <v>613900</v>
      </c>
      <c r="C39" s="756" t="s">
        <v>347</v>
      </c>
      <c r="D39" s="757"/>
      <c r="E39" s="757"/>
      <c r="F39" s="758"/>
      <c r="G39" s="90">
        <v>20000</v>
      </c>
      <c r="H39" s="90">
        <v>20000</v>
      </c>
      <c r="I39" s="187">
        <f>H39/G39*100</f>
        <v>100</v>
      </c>
      <c r="J39" s="402"/>
      <c r="K39" s="176"/>
    </row>
    <row r="40" spans="1:11" ht="12.75">
      <c r="A40" s="49"/>
      <c r="B40" s="31">
        <v>613900</v>
      </c>
      <c r="C40" s="756" t="s">
        <v>198</v>
      </c>
      <c r="D40" s="757"/>
      <c r="E40" s="757"/>
      <c r="F40" s="758"/>
      <c r="G40" s="90">
        <v>7500</v>
      </c>
      <c r="H40" s="90">
        <v>15385</v>
      </c>
      <c r="I40" s="187">
        <f>H40/G40*100</f>
        <v>205.13333333333335</v>
      </c>
      <c r="J40" s="402"/>
      <c r="K40" s="176"/>
    </row>
    <row r="41" spans="1:11" ht="12.75">
      <c r="A41" s="49"/>
      <c r="B41" s="31">
        <v>613900</v>
      </c>
      <c r="C41" s="182" t="s">
        <v>315</v>
      </c>
      <c r="D41" s="20"/>
      <c r="E41" s="6"/>
      <c r="F41" s="6"/>
      <c r="G41" s="90">
        <v>5000</v>
      </c>
      <c r="H41" s="90">
        <v>10000</v>
      </c>
      <c r="I41" s="187">
        <f>H41/G41*100</f>
        <v>200</v>
      </c>
      <c r="J41" s="402"/>
      <c r="K41" s="176"/>
    </row>
    <row r="42" spans="1:12" ht="12" customHeight="1">
      <c r="A42" s="49"/>
      <c r="B42" s="31">
        <v>613900</v>
      </c>
      <c r="C42" s="182" t="s">
        <v>197</v>
      </c>
      <c r="D42" s="20"/>
      <c r="E42" s="9"/>
      <c r="F42" s="9"/>
      <c r="G42" s="90">
        <v>20000</v>
      </c>
      <c r="H42" s="90">
        <v>15000</v>
      </c>
      <c r="I42" s="187">
        <f>SUM(H42/G42)*100</f>
        <v>75</v>
      </c>
      <c r="J42" s="398"/>
      <c r="K42" s="176"/>
      <c r="L42" s="247"/>
    </row>
    <row r="43" spans="1:13" ht="12.75">
      <c r="A43" s="49"/>
      <c r="B43" s="31">
        <v>613900</v>
      </c>
      <c r="C43" s="65" t="s">
        <v>196</v>
      </c>
      <c r="D43" s="20"/>
      <c r="E43" s="6"/>
      <c r="F43" s="6"/>
      <c r="G43" s="90">
        <v>24620</v>
      </c>
      <c r="H43" s="90">
        <v>27720</v>
      </c>
      <c r="I43" s="187">
        <f t="shared" si="2"/>
        <v>112.59138911454103</v>
      </c>
      <c r="J43" s="398"/>
      <c r="K43" s="177"/>
      <c r="L43" s="407"/>
      <c r="M43" s="176"/>
    </row>
    <row r="44" spans="1:12" ht="25.5" customHeight="1">
      <c r="A44" s="49"/>
      <c r="B44" s="356">
        <v>613900</v>
      </c>
      <c r="C44" s="762" t="s">
        <v>330</v>
      </c>
      <c r="D44" s="763"/>
      <c r="E44" s="763"/>
      <c r="F44" s="764"/>
      <c r="G44" s="90">
        <v>60000</v>
      </c>
      <c r="H44" s="90">
        <v>60000</v>
      </c>
      <c r="I44" s="358">
        <f>H44/G44*100</f>
        <v>100</v>
      </c>
      <c r="J44" s="398"/>
      <c r="K44" s="176"/>
      <c r="L44" s="247"/>
    </row>
    <row r="45" spans="1:11" ht="12.75">
      <c r="A45" s="194"/>
      <c r="B45" s="196">
        <v>613900</v>
      </c>
      <c r="C45" s="756" t="s">
        <v>462</v>
      </c>
      <c r="D45" s="757"/>
      <c r="E45" s="757"/>
      <c r="F45" s="758"/>
      <c r="G45" s="197">
        <v>5000</v>
      </c>
      <c r="H45" s="197">
        <v>5000</v>
      </c>
      <c r="I45" s="359">
        <f>H45/G45*100</f>
        <v>100</v>
      </c>
      <c r="J45" s="402"/>
      <c r="K45" s="176"/>
    </row>
    <row r="46" spans="1:11" ht="12.75">
      <c r="A46" s="194"/>
      <c r="B46" s="196">
        <v>613900</v>
      </c>
      <c r="C46" s="425" t="s">
        <v>386</v>
      </c>
      <c r="D46" s="396"/>
      <c r="E46" s="396"/>
      <c r="F46" s="396"/>
      <c r="G46" s="197">
        <v>40000</v>
      </c>
      <c r="H46" s="197">
        <v>40000</v>
      </c>
      <c r="I46" s="195">
        <f>SUM(H46/G46)*100</f>
        <v>100</v>
      </c>
      <c r="J46" s="402"/>
      <c r="K46" s="176"/>
    </row>
    <row r="47" spans="1:11" s="350" customFormat="1" ht="12.75">
      <c r="A47" s="357"/>
      <c r="B47" s="196">
        <v>613900</v>
      </c>
      <c r="C47" s="485" t="s">
        <v>459</v>
      </c>
      <c r="D47" s="396"/>
      <c r="E47" s="396"/>
      <c r="F47" s="396"/>
      <c r="G47" s="197">
        <v>24000</v>
      </c>
      <c r="H47" s="197">
        <v>24000</v>
      </c>
      <c r="I47" s="195">
        <f>SUM(H47/G47)*100</f>
        <v>100</v>
      </c>
      <c r="J47" s="406"/>
      <c r="K47" s="274"/>
    </row>
    <row r="48" spans="1:11" s="350" customFormat="1" ht="12.75" customHeight="1">
      <c r="A48" s="357"/>
      <c r="B48" s="196">
        <v>613900</v>
      </c>
      <c r="C48" s="469" t="s">
        <v>404</v>
      </c>
      <c r="D48" s="469"/>
      <c r="E48" s="469"/>
      <c r="F48" s="469"/>
      <c r="G48" s="197">
        <v>0</v>
      </c>
      <c r="H48" s="197">
        <v>0</v>
      </c>
      <c r="I48" s="358" t="e">
        <f>H48/G48*100</f>
        <v>#DIV/0!</v>
      </c>
      <c r="J48" s="406"/>
      <c r="K48" s="274"/>
    </row>
    <row r="49" spans="1:11" ht="12.75" customHeight="1">
      <c r="A49" s="186"/>
      <c r="B49" s="67">
        <v>614000</v>
      </c>
      <c r="C49" s="745" t="s">
        <v>31</v>
      </c>
      <c r="D49" s="746"/>
      <c r="E49" s="746"/>
      <c r="F49" s="747"/>
      <c r="G49" s="91">
        <f>SUM(G50:G74)</f>
        <v>885300</v>
      </c>
      <c r="H49" s="91">
        <f>SUM(H50:H74)</f>
        <v>937500</v>
      </c>
      <c r="I49" s="359">
        <f>H49/G49*100</f>
        <v>105.89630633683498</v>
      </c>
      <c r="J49" s="398"/>
      <c r="K49" s="176"/>
    </row>
    <row r="50" spans="1:11" ht="12.75">
      <c r="A50" s="194"/>
      <c r="B50" s="196">
        <v>614100</v>
      </c>
      <c r="C50" s="396" t="s">
        <v>283</v>
      </c>
      <c r="D50" s="396"/>
      <c r="E50" s="396"/>
      <c r="F50" s="396"/>
      <c r="G50" s="197">
        <v>95000</v>
      </c>
      <c r="H50" s="197">
        <v>125000</v>
      </c>
      <c r="I50" s="195">
        <f aca="true" t="shared" si="3" ref="I50:I62">SUM(H50/G50)*100</f>
        <v>131.57894736842107</v>
      </c>
      <c r="J50" s="402"/>
      <c r="K50" s="176"/>
    </row>
    <row r="51" spans="1:11" ht="12.75">
      <c r="A51" s="194"/>
      <c r="B51" s="196">
        <v>614100</v>
      </c>
      <c r="C51" s="396" t="s">
        <v>227</v>
      </c>
      <c r="D51" s="396"/>
      <c r="E51" s="396"/>
      <c r="F51" s="396"/>
      <c r="G51" s="197">
        <v>200000</v>
      </c>
      <c r="H51" s="197">
        <v>240000</v>
      </c>
      <c r="I51" s="195">
        <f t="shared" si="3"/>
        <v>120</v>
      </c>
      <c r="J51" s="402"/>
      <c r="K51" s="176"/>
    </row>
    <row r="52" spans="1:11" ht="12.75" customHeight="1">
      <c r="A52" s="49"/>
      <c r="B52" s="31">
        <v>614100</v>
      </c>
      <c r="C52" s="20" t="s">
        <v>68</v>
      </c>
      <c r="D52" s="20"/>
      <c r="E52" s="6"/>
      <c r="F52" s="6"/>
      <c r="G52" s="90">
        <v>1800</v>
      </c>
      <c r="H52" s="90">
        <v>1800</v>
      </c>
      <c r="I52" s="187">
        <f t="shared" si="3"/>
        <v>100</v>
      </c>
      <c r="J52" s="402"/>
      <c r="K52" s="176"/>
    </row>
    <row r="53" spans="1:11" ht="12.75">
      <c r="A53" s="194"/>
      <c r="B53" s="196">
        <v>614200</v>
      </c>
      <c r="C53" s="396" t="s">
        <v>284</v>
      </c>
      <c r="D53" s="396"/>
      <c r="E53" s="396"/>
      <c r="F53" s="396"/>
      <c r="G53" s="197">
        <v>200000</v>
      </c>
      <c r="H53" s="197">
        <v>140000</v>
      </c>
      <c r="I53" s="187">
        <f t="shared" si="3"/>
        <v>70</v>
      </c>
      <c r="J53" s="402"/>
      <c r="K53" s="176"/>
    </row>
    <row r="54" spans="1:11" ht="12.75">
      <c r="A54" s="194"/>
      <c r="B54" s="196">
        <v>614200</v>
      </c>
      <c r="C54" s="485" t="s">
        <v>460</v>
      </c>
      <c r="D54" s="396"/>
      <c r="E54" s="396"/>
      <c r="F54" s="396"/>
      <c r="G54" s="197">
        <v>7000</v>
      </c>
      <c r="H54" s="197">
        <v>7000</v>
      </c>
      <c r="I54" s="187">
        <f t="shared" si="3"/>
        <v>100</v>
      </c>
      <c r="J54" s="402"/>
      <c r="K54" s="176"/>
    </row>
    <row r="55" spans="1:11" ht="12.75">
      <c r="A55" s="194"/>
      <c r="B55" s="196">
        <v>614200</v>
      </c>
      <c r="C55" s="396" t="s">
        <v>236</v>
      </c>
      <c r="D55" s="396"/>
      <c r="E55" s="396"/>
      <c r="F55" s="396"/>
      <c r="G55" s="197">
        <v>40000</v>
      </c>
      <c r="H55" s="197">
        <v>20000</v>
      </c>
      <c r="I55" s="187">
        <f t="shared" si="3"/>
        <v>50</v>
      </c>
      <c r="J55" s="402"/>
      <c r="K55" s="176"/>
    </row>
    <row r="56" spans="1:11" ht="12.75">
      <c r="A56" s="194"/>
      <c r="B56" s="196">
        <v>614200</v>
      </c>
      <c r="C56" s="485" t="s">
        <v>461</v>
      </c>
      <c r="D56" s="396"/>
      <c r="E56" s="396"/>
      <c r="F56" s="396"/>
      <c r="G56" s="197">
        <v>70000</v>
      </c>
      <c r="H56" s="197">
        <v>70000</v>
      </c>
      <c r="I56" s="187">
        <f t="shared" si="3"/>
        <v>100</v>
      </c>
      <c r="J56" s="402"/>
      <c r="K56" s="176"/>
    </row>
    <row r="57" spans="1:11" ht="25.5" customHeight="1">
      <c r="A57" s="194"/>
      <c r="B57" s="196">
        <v>614200</v>
      </c>
      <c r="C57" s="762" t="s">
        <v>340</v>
      </c>
      <c r="D57" s="763"/>
      <c r="E57" s="763"/>
      <c r="F57" s="764"/>
      <c r="G57" s="197">
        <v>15000</v>
      </c>
      <c r="H57" s="197">
        <v>10000</v>
      </c>
      <c r="I57" s="187">
        <f t="shared" si="3"/>
        <v>66.66666666666666</v>
      </c>
      <c r="J57" s="402"/>
      <c r="K57" s="176"/>
    </row>
    <row r="58" spans="1:11" ht="27" customHeight="1">
      <c r="A58" s="194"/>
      <c r="B58" s="196">
        <v>614200</v>
      </c>
      <c r="C58" s="762" t="s">
        <v>341</v>
      </c>
      <c r="D58" s="763"/>
      <c r="E58" s="763"/>
      <c r="F58" s="764"/>
      <c r="G58" s="197">
        <v>15000</v>
      </c>
      <c r="H58" s="197">
        <v>10000</v>
      </c>
      <c r="I58" s="187">
        <f t="shared" si="3"/>
        <v>66.66666666666666</v>
      </c>
      <c r="J58" s="402"/>
      <c r="K58" s="176"/>
    </row>
    <row r="59" spans="1:11" ht="12.75">
      <c r="A59" s="533"/>
      <c r="B59" s="299">
        <v>614200</v>
      </c>
      <c r="C59" s="534" t="s">
        <v>241</v>
      </c>
      <c r="D59" s="534"/>
      <c r="E59" s="534"/>
      <c r="F59" s="534"/>
      <c r="G59" s="535">
        <v>14000</v>
      </c>
      <c r="H59" s="535">
        <v>14000</v>
      </c>
      <c r="I59" s="536">
        <f t="shared" si="3"/>
        <v>100</v>
      </c>
      <c r="J59" s="402"/>
      <c r="K59" s="176"/>
    </row>
    <row r="60" spans="1:11" ht="15.75" customHeight="1">
      <c r="A60" s="194"/>
      <c r="B60" s="196">
        <v>614300</v>
      </c>
      <c r="C60" s="727" t="s">
        <v>348</v>
      </c>
      <c r="D60" s="728"/>
      <c r="E60" s="728"/>
      <c r="F60" s="729"/>
      <c r="G60" s="197">
        <v>30000</v>
      </c>
      <c r="H60" s="197">
        <v>30000</v>
      </c>
      <c r="I60" s="187">
        <f t="shared" si="3"/>
        <v>100</v>
      </c>
      <c r="J60" s="402"/>
      <c r="K60" s="176"/>
    </row>
    <row r="61" spans="1:11" ht="12.75">
      <c r="A61" s="194"/>
      <c r="B61" s="196">
        <v>614300</v>
      </c>
      <c r="C61" s="549" t="s">
        <v>285</v>
      </c>
      <c r="D61" s="549"/>
      <c r="E61" s="549"/>
      <c r="F61" s="549"/>
      <c r="G61" s="197">
        <v>110000</v>
      </c>
      <c r="H61" s="197">
        <v>160000</v>
      </c>
      <c r="I61" s="187">
        <f t="shared" si="3"/>
        <v>145.45454545454547</v>
      </c>
      <c r="J61" s="402"/>
      <c r="K61" s="176"/>
    </row>
    <row r="62" spans="1:11" ht="12.75">
      <c r="A62" s="194"/>
      <c r="B62" s="196">
        <v>614300</v>
      </c>
      <c r="C62" s="549" t="s">
        <v>286</v>
      </c>
      <c r="D62" s="549"/>
      <c r="E62" s="549"/>
      <c r="F62" s="549"/>
      <c r="G62" s="197">
        <v>7500</v>
      </c>
      <c r="H62" s="197">
        <v>7500</v>
      </c>
      <c r="I62" s="187">
        <f t="shared" si="3"/>
        <v>100</v>
      </c>
      <c r="J62" s="402"/>
      <c r="K62" s="176"/>
    </row>
    <row r="63" spans="1:11" ht="12.75">
      <c r="A63" s="733" t="s">
        <v>318</v>
      </c>
      <c r="B63" s="733"/>
      <c r="C63" s="733"/>
      <c r="D63" s="733"/>
      <c r="E63" s="733"/>
      <c r="F63" s="733"/>
      <c r="G63" s="733"/>
      <c r="H63" s="733"/>
      <c r="I63" s="733"/>
      <c r="J63" s="402"/>
      <c r="K63" s="176"/>
    </row>
    <row r="64" spans="1:12" ht="12.75">
      <c r="A64" s="194"/>
      <c r="B64" s="196">
        <v>614300</v>
      </c>
      <c r="C64" s="756" t="s">
        <v>293</v>
      </c>
      <c r="D64" s="757"/>
      <c r="E64" s="757"/>
      <c r="F64" s="758"/>
      <c r="G64" s="197">
        <v>10000</v>
      </c>
      <c r="H64" s="197">
        <v>10000</v>
      </c>
      <c r="I64" s="187">
        <f aca="true" t="shared" si="4" ref="I64:I75">SUM(H64/G64)*100</f>
        <v>100</v>
      </c>
      <c r="J64" s="402"/>
      <c r="K64" s="176"/>
      <c r="L64" s="248"/>
    </row>
    <row r="65" spans="1:11" ht="12.75">
      <c r="A65" s="194"/>
      <c r="B65" s="196">
        <v>614300</v>
      </c>
      <c r="C65" s="396" t="s">
        <v>113</v>
      </c>
      <c r="D65" s="396"/>
      <c r="E65" s="396"/>
      <c r="F65" s="396"/>
      <c r="G65" s="197">
        <v>10000</v>
      </c>
      <c r="H65" s="197">
        <v>10000</v>
      </c>
      <c r="I65" s="187">
        <f t="shared" si="4"/>
        <v>100</v>
      </c>
      <c r="J65" s="402"/>
      <c r="K65" s="176"/>
    </row>
    <row r="66" spans="1:11" ht="12.75">
      <c r="A66" s="265"/>
      <c r="B66" s="266">
        <v>614300</v>
      </c>
      <c r="C66" s="756" t="s">
        <v>331</v>
      </c>
      <c r="D66" s="757"/>
      <c r="E66" s="757"/>
      <c r="F66" s="758"/>
      <c r="G66" s="268">
        <v>3000</v>
      </c>
      <c r="H66" s="268">
        <v>5200</v>
      </c>
      <c r="I66" s="263">
        <f t="shared" si="4"/>
        <v>173.33333333333334</v>
      </c>
      <c r="J66" s="402"/>
      <c r="K66" s="176"/>
    </row>
    <row r="67" spans="1:11" ht="12.75">
      <c r="A67" s="265"/>
      <c r="B67" s="266">
        <v>614300</v>
      </c>
      <c r="C67" s="267" t="s">
        <v>287</v>
      </c>
      <c r="D67" s="267"/>
      <c r="E67" s="267"/>
      <c r="F67" s="267"/>
      <c r="G67" s="268">
        <v>5000</v>
      </c>
      <c r="H67" s="268">
        <v>5000</v>
      </c>
      <c r="I67" s="263">
        <f t="shared" si="4"/>
        <v>100</v>
      </c>
      <c r="J67" s="402"/>
      <c r="K67" s="176"/>
    </row>
    <row r="68" spans="1:11" ht="12.75">
      <c r="A68" s="194"/>
      <c r="B68" s="196">
        <v>614300</v>
      </c>
      <c r="C68" s="396" t="s">
        <v>288</v>
      </c>
      <c r="D68" s="396"/>
      <c r="E68" s="396"/>
      <c r="F68" s="396"/>
      <c r="G68" s="197">
        <v>5000</v>
      </c>
      <c r="H68" s="197">
        <v>5000</v>
      </c>
      <c r="I68" s="187">
        <f t="shared" si="4"/>
        <v>100</v>
      </c>
      <c r="J68" s="402"/>
      <c r="K68" s="176"/>
    </row>
    <row r="69" spans="1:11" ht="12.75">
      <c r="A69" s="194"/>
      <c r="B69" s="196">
        <v>614300</v>
      </c>
      <c r="C69" s="396" t="s">
        <v>345</v>
      </c>
      <c r="D69" s="396"/>
      <c r="E69" s="396"/>
      <c r="F69" s="396"/>
      <c r="G69" s="197">
        <v>20000</v>
      </c>
      <c r="H69" s="197">
        <v>30000</v>
      </c>
      <c r="I69" s="187">
        <f t="shared" si="4"/>
        <v>150</v>
      </c>
      <c r="J69" s="402"/>
      <c r="K69" s="176"/>
    </row>
    <row r="70" spans="1:11" ht="12.75">
      <c r="A70" s="194"/>
      <c r="B70" s="196">
        <v>614300</v>
      </c>
      <c r="C70" s="756" t="s">
        <v>488</v>
      </c>
      <c r="D70" s="757"/>
      <c r="E70" s="757"/>
      <c r="F70" s="758"/>
      <c r="G70" s="197">
        <v>4000</v>
      </c>
      <c r="H70" s="197">
        <v>4000</v>
      </c>
      <c r="I70" s="187">
        <f>SUM(H70/G70)*100</f>
        <v>100</v>
      </c>
      <c r="J70" s="402"/>
      <c r="K70" s="176"/>
    </row>
    <row r="71" spans="1:11" ht="12.75">
      <c r="A71" s="194"/>
      <c r="B71" s="196">
        <v>614300</v>
      </c>
      <c r="C71" s="756" t="s">
        <v>534</v>
      </c>
      <c r="D71" s="757"/>
      <c r="E71" s="757"/>
      <c r="F71" s="758"/>
      <c r="G71" s="197">
        <v>0</v>
      </c>
      <c r="H71" s="197">
        <v>5000</v>
      </c>
      <c r="I71" s="187" t="e">
        <f>SUM(H71/G71)*100</f>
        <v>#DIV/0!</v>
      </c>
      <c r="J71" s="402"/>
      <c r="K71" s="176"/>
    </row>
    <row r="72" spans="1:11" ht="12.75">
      <c r="A72" s="194"/>
      <c r="B72" s="196">
        <v>614300</v>
      </c>
      <c r="C72" s="756" t="s">
        <v>535</v>
      </c>
      <c r="D72" s="757"/>
      <c r="E72" s="757"/>
      <c r="F72" s="758"/>
      <c r="G72" s="197">
        <v>0</v>
      </c>
      <c r="H72" s="197">
        <v>5000</v>
      </c>
      <c r="I72" s="187" t="e">
        <f t="shared" si="4"/>
        <v>#DIV/0!</v>
      </c>
      <c r="J72" s="402"/>
      <c r="K72" s="176"/>
    </row>
    <row r="73" spans="1:11" ht="26.25" customHeight="1">
      <c r="A73" s="194"/>
      <c r="B73" s="196">
        <v>614300</v>
      </c>
      <c r="C73" s="762" t="s">
        <v>316</v>
      </c>
      <c r="D73" s="763"/>
      <c r="E73" s="763"/>
      <c r="F73" s="764"/>
      <c r="G73" s="197">
        <v>13000</v>
      </c>
      <c r="H73" s="197">
        <v>13000</v>
      </c>
      <c r="I73" s="187">
        <f t="shared" si="4"/>
        <v>100</v>
      </c>
      <c r="J73" s="402"/>
      <c r="K73" s="176"/>
    </row>
    <row r="74" spans="1:11" ht="12.75">
      <c r="A74" s="194"/>
      <c r="B74" s="196">
        <v>614400</v>
      </c>
      <c r="C74" s="756" t="s">
        <v>332</v>
      </c>
      <c r="D74" s="757"/>
      <c r="E74" s="757"/>
      <c r="F74" s="758"/>
      <c r="G74" s="197">
        <v>10000</v>
      </c>
      <c r="H74" s="197">
        <v>10000</v>
      </c>
      <c r="I74" s="187">
        <f t="shared" si="4"/>
        <v>100</v>
      </c>
      <c r="J74" s="402"/>
      <c r="K74" s="176"/>
    </row>
    <row r="75" spans="1:11" s="405" customFormat="1" ht="12.75">
      <c r="A75" s="186"/>
      <c r="B75" s="67">
        <v>616000</v>
      </c>
      <c r="C75" s="57" t="s">
        <v>290</v>
      </c>
      <c r="D75" s="57"/>
      <c r="E75" s="198"/>
      <c r="F75" s="198"/>
      <c r="G75" s="91">
        <f>G76</f>
        <v>19300</v>
      </c>
      <c r="H75" s="91">
        <f>H76</f>
        <v>34500</v>
      </c>
      <c r="I75" s="187">
        <f t="shared" si="4"/>
        <v>178.75647668393782</v>
      </c>
      <c r="J75" s="403"/>
      <c r="K75" s="404"/>
    </row>
    <row r="76" spans="1:11" ht="12.75">
      <c r="A76" s="49"/>
      <c r="B76" s="31">
        <v>616331</v>
      </c>
      <c r="C76" s="756" t="s">
        <v>333</v>
      </c>
      <c r="D76" s="757"/>
      <c r="E76" s="757"/>
      <c r="F76" s="758"/>
      <c r="G76" s="90">
        <v>19300</v>
      </c>
      <c r="H76" s="90">
        <v>34500</v>
      </c>
      <c r="I76" s="187">
        <f>H76/G76*100</f>
        <v>178.75647668393782</v>
      </c>
      <c r="J76" s="402"/>
      <c r="K76" s="176"/>
    </row>
    <row r="77" spans="1:11" ht="12" customHeight="1">
      <c r="A77" s="188"/>
      <c r="B77" s="38"/>
      <c r="C77" s="748" t="s">
        <v>20</v>
      </c>
      <c r="D77" s="749"/>
      <c r="E77" s="749"/>
      <c r="F77" s="750"/>
      <c r="G77" s="95">
        <v>26</v>
      </c>
      <c r="H77" s="95">
        <v>25</v>
      </c>
      <c r="I77" s="189">
        <f>SUM(H77/G77)*100</f>
        <v>96.15384615384616</v>
      </c>
      <c r="J77" s="402"/>
      <c r="K77" s="176"/>
    </row>
    <row r="78" spans="1:11" ht="12.75">
      <c r="A78" s="190"/>
      <c r="B78" s="40"/>
      <c r="C78" s="742" t="s">
        <v>372</v>
      </c>
      <c r="D78" s="743"/>
      <c r="E78" s="743"/>
      <c r="F78" s="744"/>
      <c r="G78" s="41">
        <f>G27+G30+G31+G49+G75</f>
        <v>1868271</v>
      </c>
      <c r="H78" s="41">
        <f>H27+H30+H31+H49+H75</f>
        <v>2026136</v>
      </c>
      <c r="I78" s="189">
        <f>SUM(H78/G78)*100</f>
        <v>108.44979127760372</v>
      </c>
      <c r="J78" s="402"/>
      <c r="K78" s="176"/>
    </row>
    <row r="79" spans="1:11" ht="12.75">
      <c r="A79" s="490">
        <v>8</v>
      </c>
      <c r="B79" s="491"/>
      <c r="C79" s="492" t="s">
        <v>380</v>
      </c>
      <c r="D79" s="492"/>
      <c r="E79" s="493"/>
      <c r="F79" s="493"/>
      <c r="G79" s="494"/>
      <c r="H79" s="494"/>
      <c r="I79" s="495"/>
      <c r="K79" s="176"/>
    </row>
    <row r="80" spans="1:11" ht="12.75">
      <c r="A80" s="194"/>
      <c r="B80" s="318">
        <v>611000</v>
      </c>
      <c r="C80" s="472" t="s">
        <v>30</v>
      </c>
      <c r="D80" s="472"/>
      <c r="E80" s="473"/>
      <c r="F80" s="473"/>
      <c r="G80" s="471">
        <f>G81+G82</f>
        <v>79760</v>
      </c>
      <c r="H80" s="471">
        <f>H81+H82</f>
        <v>101212</v>
      </c>
      <c r="I80" s="195">
        <f>H80/G80*100</f>
        <v>126.89568706118355</v>
      </c>
      <c r="K80" s="176"/>
    </row>
    <row r="81" spans="1:11" ht="12.75">
      <c r="A81" s="194"/>
      <c r="B81" s="470">
        <v>611100</v>
      </c>
      <c r="C81" s="474" t="s">
        <v>65</v>
      </c>
      <c r="D81" s="474"/>
      <c r="E81" s="475"/>
      <c r="F81" s="475"/>
      <c r="G81" s="476">
        <v>67429</v>
      </c>
      <c r="H81" s="476">
        <v>81554</v>
      </c>
      <c r="I81" s="195">
        <f aca="true" t="shared" si="5" ref="I81:I91">H81/G81*100</f>
        <v>120.94796007652494</v>
      </c>
      <c r="K81" s="176"/>
    </row>
    <row r="82" spans="1:11" ht="12.75">
      <c r="A82" s="194"/>
      <c r="B82" s="470">
        <v>611200</v>
      </c>
      <c r="C82" s="27" t="s">
        <v>53</v>
      </c>
      <c r="D82" s="27"/>
      <c r="E82" s="12"/>
      <c r="F82" s="12"/>
      <c r="G82" s="90">
        <v>12331</v>
      </c>
      <c r="H82" s="90">
        <v>19658</v>
      </c>
      <c r="I82" s="195">
        <f t="shared" si="5"/>
        <v>159.41934960668235</v>
      </c>
      <c r="K82" s="176"/>
    </row>
    <row r="83" spans="1:11" ht="12.75">
      <c r="A83" s="194"/>
      <c r="B83" s="318">
        <v>612000</v>
      </c>
      <c r="C83" s="59" t="s">
        <v>86</v>
      </c>
      <c r="D83" s="59"/>
      <c r="E83" s="60"/>
      <c r="F83" s="60"/>
      <c r="G83" s="91">
        <v>7260</v>
      </c>
      <c r="H83" s="91">
        <v>9034</v>
      </c>
      <c r="I83" s="195">
        <f t="shared" si="5"/>
        <v>124.43526170798897</v>
      </c>
      <c r="K83" s="176"/>
    </row>
    <row r="84" spans="1:11" ht="12.75" customHeight="1">
      <c r="A84" s="194"/>
      <c r="B84" s="318">
        <v>613000</v>
      </c>
      <c r="C84" s="759" t="s">
        <v>14</v>
      </c>
      <c r="D84" s="760"/>
      <c r="E84" s="760"/>
      <c r="F84" s="761"/>
      <c r="G84" s="91">
        <f>SUM(G85:G91)</f>
        <v>323564</v>
      </c>
      <c r="H84" s="91">
        <f>SUM(H85:H91)</f>
        <v>314808</v>
      </c>
      <c r="I84" s="195">
        <f t="shared" si="5"/>
        <v>97.29388930783401</v>
      </c>
      <c r="K84" s="176"/>
    </row>
    <row r="85" spans="1:11" ht="12.75" customHeight="1">
      <c r="A85" s="194"/>
      <c r="B85" s="470">
        <v>613100</v>
      </c>
      <c r="C85" s="65" t="s">
        <v>1</v>
      </c>
      <c r="D85" s="21"/>
      <c r="E85" s="50"/>
      <c r="F85" s="50"/>
      <c r="G85" s="90">
        <v>3250</v>
      </c>
      <c r="H85" s="90">
        <v>800</v>
      </c>
      <c r="I85" s="195">
        <f t="shared" si="5"/>
        <v>24.615384615384617</v>
      </c>
      <c r="K85" s="176"/>
    </row>
    <row r="86" spans="1:11" ht="12.75" customHeight="1">
      <c r="A86" s="194"/>
      <c r="B86" s="470">
        <v>613200</v>
      </c>
      <c r="C86" s="724" t="s">
        <v>158</v>
      </c>
      <c r="D86" s="725"/>
      <c r="E86" s="725"/>
      <c r="F86" s="726"/>
      <c r="G86" s="364">
        <v>5221</v>
      </c>
      <c r="H86" s="364">
        <v>6154</v>
      </c>
      <c r="I86" s="195">
        <f t="shared" si="5"/>
        <v>117.87013981995787</v>
      </c>
      <c r="K86" s="176"/>
    </row>
    <row r="87" spans="1:11" ht="12.75" customHeight="1">
      <c r="A87" s="194"/>
      <c r="B87" s="470">
        <v>613300</v>
      </c>
      <c r="C87" s="724" t="s">
        <v>162</v>
      </c>
      <c r="D87" s="725"/>
      <c r="E87" s="725"/>
      <c r="F87" s="726"/>
      <c r="G87" s="364">
        <v>3743</v>
      </c>
      <c r="H87" s="364">
        <v>2628</v>
      </c>
      <c r="I87" s="195">
        <f t="shared" si="5"/>
        <v>70.21106064654022</v>
      </c>
      <c r="K87" s="176"/>
    </row>
    <row r="88" spans="1:11" ht="12.75" customHeight="1">
      <c r="A88" s="194"/>
      <c r="B88" s="470">
        <v>613400</v>
      </c>
      <c r="C88" s="724" t="s">
        <v>171</v>
      </c>
      <c r="D88" s="725"/>
      <c r="E88" s="725"/>
      <c r="F88" s="726"/>
      <c r="G88" s="364">
        <v>1922</v>
      </c>
      <c r="H88" s="364">
        <v>1336</v>
      </c>
      <c r="I88" s="195">
        <f t="shared" si="5"/>
        <v>69.51092611862643</v>
      </c>
      <c r="K88" s="176"/>
    </row>
    <row r="89" spans="1:11" ht="12.75" customHeight="1">
      <c r="A89" s="194"/>
      <c r="B89" s="470">
        <v>613900</v>
      </c>
      <c r="C89" s="28" t="s">
        <v>349</v>
      </c>
      <c r="D89" s="28"/>
      <c r="E89" s="183"/>
      <c r="F89" s="183"/>
      <c r="G89" s="90">
        <v>1928</v>
      </c>
      <c r="H89" s="90">
        <v>1428</v>
      </c>
      <c r="I89" s="195">
        <f t="shared" si="5"/>
        <v>74.06639004149378</v>
      </c>
      <c r="K89" s="176"/>
    </row>
    <row r="90" spans="1:11" ht="12.75" customHeight="1">
      <c r="A90" s="194"/>
      <c r="B90" s="470">
        <v>613900</v>
      </c>
      <c r="C90" s="737" t="s">
        <v>198</v>
      </c>
      <c r="D90" s="738"/>
      <c r="E90" s="738"/>
      <c r="F90" s="739"/>
      <c r="G90" s="90">
        <v>2500</v>
      </c>
      <c r="H90" s="90">
        <v>2462</v>
      </c>
      <c r="I90" s="195">
        <f t="shared" si="5"/>
        <v>98.48</v>
      </c>
      <c r="K90" s="176"/>
    </row>
    <row r="91" spans="1:10" ht="12.75" customHeight="1">
      <c r="A91" s="49"/>
      <c r="B91" s="31">
        <v>613900</v>
      </c>
      <c r="C91" s="765" t="s">
        <v>17</v>
      </c>
      <c r="D91" s="766"/>
      <c r="E91" s="766"/>
      <c r="F91" s="767"/>
      <c r="G91" s="90">
        <v>305000</v>
      </c>
      <c r="H91" s="90">
        <v>300000</v>
      </c>
      <c r="I91" s="195">
        <f t="shared" si="5"/>
        <v>98.36065573770492</v>
      </c>
      <c r="J91" s="408"/>
    </row>
    <row r="92" spans="1:11" ht="12.75">
      <c r="A92" s="188"/>
      <c r="B92" s="99"/>
      <c r="C92" s="748" t="s">
        <v>20</v>
      </c>
      <c r="D92" s="749"/>
      <c r="E92" s="749"/>
      <c r="F92" s="750"/>
      <c r="G92" s="39">
        <v>4</v>
      </c>
      <c r="H92" s="39">
        <v>4</v>
      </c>
      <c r="I92" s="189">
        <v>0</v>
      </c>
      <c r="K92" s="176"/>
    </row>
    <row r="93" spans="1:11" ht="12.75">
      <c r="A93" s="496"/>
      <c r="B93" s="496"/>
      <c r="C93" s="497" t="s">
        <v>367</v>
      </c>
      <c r="D93" s="497"/>
      <c r="E93" s="498"/>
      <c r="F93" s="498"/>
      <c r="G93" s="499">
        <f>G80+G83+G84</f>
        <v>410584</v>
      </c>
      <c r="H93" s="499">
        <f>H80+H83+H84</f>
        <v>425054</v>
      </c>
      <c r="I93" s="495">
        <v>0</v>
      </c>
      <c r="K93" s="176"/>
    </row>
    <row r="94" spans="1:11" ht="18" customHeight="1">
      <c r="A94" s="500">
        <v>9</v>
      </c>
      <c r="B94" s="501"/>
      <c r="C94" s="734" t="s">
        <v>379</v>
      </c>
      <c r="D94" s="735"/>
      <c r="E94" s="735"/>
      <c r="F94" s="736"/>
      <c r="G94" s="246"/>
      <c r="H94" s="246"/>
      <c r="I94" s="495"/>
      <c r="J94" s="402"/>
      <c r="K94" s="176"/>
    </row>
    <row r="95" spans="1:11" ht="12.75">
      <c r="A95" s="186"/>
      <c r="B95" s="67">
        <v>611000</v>
      </c>
      <c r="C95" s="59" t="s">
        <v>30</v>
      </c>
      <c r="D95" s="59"/>
      <c r="E95" s="60"/>
      <c r="F95" s="60"/>
      <c r="G95" s="91">
        <f>G96+G97</f>
        <v>230363</v>
      </c>
      <c r="H95" s="91">
        <f>H96+H97</f>
        <v>248702</v>
      </c>
      <c r="I95" s="187">
        <f aca="true" t="shared" si="6" ref="I95:I112">SUM(H95/G95)*100</f>
        <v>107.96091386203514</v>
      </c>
      <c r="J95" s="402"/>
      <c r="K95" s="176"/>
    </row>
    <row r="96" spans="1:11" ht="12.75">
      <c r="A96" s="49"/>
      <c r="B96" s="31">
        <v>611100</v>
      </c>
      <c r="C96" s="21" t="s">
        <v>70</v>
      </c>
      <c r="D96" s="21"/>
      <c r="E96" s="8"/>
      <c r="F96" s="8"/>
      <c r="G96" s="90">
        <v>194102</v>
      </c>
      <c r="H96" s="90">
        <v>204470</v>
      </c>
      <c r="I96" s="187">
        <f t="shared" si="6"/>
        <v>105.3415214680941</v>
      </c>
      <c r="J96" s="402"/>
      <c r="K96" s="176"/>
    </row>
    <row r="97" spans="1:11" ht="12.75">
      <c r="A97" s="49"/>
      <c r="B97" s="31">
        <v>611200</v>
      </c>
      <c r="C97" s="20" t="s">
        <v>66</v>
      </c>
      <c r="D97" s="20"/>
      <c r="E97" s="6"/>
      <c r="F97" s="6"/>
      <c r="G97" s="90">
        <v>36261</v>
      </c>
      <c r="H97" s="90">
        <v>44232</v>
      </c>
      <c r="I97" s="187">
        <f t="shared" si="6"/>
        <v>121.98229502771574</v>
      </c>
      <c r="J97" s="402"/>
      <c r="K97" s="176"/>
    </row>
    <row r="98" spans="1:11" ht="12.75">
      <c r="A98" s="49"/>
      <c r="B98" s="67">
        <v>612000</v>
      </c>
      <c r="C98" s="59" t="s">
        <v>86</v>
      </c>
      <c r="D98" s="59"/>
      <c r="E98" s="8"/>
      <c r="F98" s="8"/>
      <c r="G98" s="91">
        <v>20755</v>
      </c>
      <c r="H98" s="91">
        <v>20326</v>
      </c>
      <c r="I98" s="187">
        <f t="shared" si="6"/>
        <v>97.93302818597928</v>
      </c>
      <c r="J98" s="402"/>
      <c r="K98" s="176"/>
    </row>
    <row r="99" spans="1:11" ht="12.75">
      <c r="A99" s="49"/>
      <c r="B99" s="67">
        <v>613000</v>
      </c>
      <c r="C99" s="57" t="s">
        <v>29</v>
      </c>
      <c r="D99" s="57"/>
      <c r="E99" s="58"/>
      <c r="F99" s="58"/>
      <c r="G99" s="44">
        <f>SUM(G100:G112)</f>
        <v>291307</v>
      </c>
      <c r="H99" s="44">
        <f>SUM(H100:H112)</f>
        <v>370836</v>
      </c>
      <c r="I99" s="187">
        <f t="shared" si="6"/>
        <v>127.30075144091973</v>
      </c>
      <c r="J99" s="402"/>
      <c r="K99" s="176"/>
    </row>
    <row r="100" spans="1:11" ht="12.75" customHeight="1">
      <c r="A100" s="49"/>
      <c r="B100" s="31">
        <v>613100</v>
      </c>
      <c r="C100" s="730" t="s">
        <v>1</v>
      </c>
      <c r="D100" s="731"/>
      <c r="E100" s="731"/>
      <c r="F100" s="732"/>
      <c r="G100" s="90">
        <v>2800</v>
      </c>
      <c r="H100" s="90">
        <v>1670</v>
      </c>
      <c r="I100" s="187">
        <f t="shared" si="6"/>
        <v>59.64285714285714</v>
      </c>
      <c r="J100" s="398"/>
      <c r="K100" s="176"/>
    </row>
    <row r="101" spans="1:11" ht="12.75">
      <c r="A101" s="49"/>
      <c r="B101" s="31">
        <v>613200</v>
      </c>
      <c r="C101" s="182" t="s">
        <v>158</v>
      </c>
      <c r="D101" s="20"/>
      <c r="E101" s="9"/>
      <c r="F101" s="9"/>
      <c r="G101" s="90">
        <v>12978</v>
      </c>
      <c r="H101" s="90">
        <v>13846</v>
      </c>
      <c r="I101" s="358">
        <f>SUM(H101/G101)*100</f>
        <v>106.68824163969795</v>
      </c>
      <c r="J101" s="398"/>
      <c r="K101" s="176"/>
    </row>
    <row r="102" spans="1:11" ht="12.75" customHeight="1">
      <c r="A102" s="49"/>
      <c r="B102" s="31">
        <v>613300</v>
      </c>
      <c r="C102" s="730" t="s">
        <v>162</v>
      </c>
      <c r="D102" s="731"/>
      <c r="E102" s="731"/>
      <c r="F102" s="732"/>
      <c r="G102" s="90">
        <v>9358</v>
      </c>
      <c r="H102" s="90">
        <v>35912</v>
      </c>
      <c r="I102" s="187">
        <f t="shared" si="6"/>
        <v>383.7572130797179</v>
      </c>
      <c r="J102" s="398"/>
      <c r="K102" s="176"/>
    </row>
    <row r="103" spans="1:11" ht="12.75" customHeight="1">
      <c r="A103" s="49"/>
      <c r="B103" s="31">
        <v>613400</v>
      </c>
      <c r="C103" s="730" t="s">
        <v>171</v>
      </c>
      <c r="D103" s="731"/>
      <c r="E103" s="731"/>
      <c r="F103" s="732"/>
      <c r="G103" s="90">
        <v>3921</v>
      </c>
      <c r="H103" s="90">
        <v>3005</v>
      </c>
      <c r="I103" s="187">
        <f t="shared" si="6"/>
        <v>76.63861259882682</v>
      </c>
      <c r="J103" s="398"/>
      <c r="K103" s="176"/>
    </row>
    <row r="104" spans="1:10" ht="12.75">
      <c r="A104" s="49"/>
      <c r="B104" s="31">
        <v>613700</v>
      </c>
      <c r="C104" s="29" t="s">
        <v>3</v>
      </c>
      <c r="D104" s="29"/>
      <c r="E104" s="13"/>
      <c r="F104" s="13"/>
      <c r="G104" s="90">
        <v>200000</v>
      </c>
      <c r="H104" s="90">
        <v>220000</v>
      </c>
      <c r="I104" s="187">
        <f t="shared" si="6"/>
        <v>110.00000000000001</v>
      </c>
      <c r="J104" s="408"/>
    </row>
    <row r="105" spans="1:10" ht="12.75">
      <c r="A105" s="49"/>
      <c r="B105" s="31">
        <v>613900</v>
      </c>
      <c r="C105" s="28" t="s">
        <v>198</v>
      </c>
      <c r="D105" s="28"/>
      <c r="E105" s="183"/>
      <c r="F105" s="183"/>
      <c r="G105" s="90">
        <v>6000</v>
      </c>
      <c r="H105" s="90">
        <v>6153</v>
      </c>
      <c r="I105" s="187">
        <f t="shared" si="6"/>
        <v>102.55000000000001</v>
      </c>
      <c r="J105" s="408"/>
    </row>
    <row r="106" spans="1:10" ht="12.75">
      <c r="A106" s="49"/>
      <c r="B106" s="31">
        <v>613900</v>
      </c>
      <c r="C106" s="28" t="s">
        <v>349</v>
      </c>
      <c r="D106" s="28"/>
      <c r="E106" s="183"/>
      <c r="F106" s="183"/>
      <c r="G106" s="90">
        <v>5250</v>
      </c>
      <c r="H106" s="90">
        <v>4250</v>
      </c>
      <c r="I106" s="187">
        <f t="shared" si="6"/>
        <v>80.95238095238095</v>
      </c>
      <c r="J106" s="408"/>
    </row>
    <row r="107" spans="1:10" ht="12.75">
      <c r="A107" s="49"/>
      <c r="B107" s="31">
        <v>613900</v>
      </c>
      <c r="C107" s="28" t="s">
        <v>203</v>
      </c>
      <c r="D107" s="28"/>
      <c r="E107" s="183"/>
      <c r="F107" s="183"/>
      <c r="G107" s="90">
        <v>6000</v>
      </c>
      <c r="H107" s="90">
        <v>6000</v>
      </c>
      <c r="I107" s="187">
        <f t="shared" si="6"/>
        <v>100</v>
      </c>
      <c r="J107" s="408"/>
    </row>
    <row r="108" spans="1:10" ht="12.75">
      <c r="A108" s="49"/>
      <c r="B108" s="31">
        <v>613900</v>
      </c>
      <c r="C108" s="28" t="s">
        <v>338</v>
      </c>
      <c r="D108" s="28"/>
      <c r="E108" s="183"/>
      <c r="F108" s="183"/>
      <c r="G108" s="90">
        <v>10000</v>
      </c>
      <c r="H108" s="90">
        <v>0</v>
      </c>
      <c r="I108" s="187">
        <f t="shared" si="6"/>
        <v>0</v>
      </c>
      <c r="J108" s="408"/>
    </row>
    <row r="109" spans="1:10" ht="12.75">
      <c r="A109" s="49"/>
      <c r="B109" s="31">
        <v>613900</v>
      </c>
      <c r="C109" s="28" t="s">
        <v>528</v>
      </c>
      <c r="D109" s="28"/>
      <c r="E109" s="183"/>
      <c r="F109" s="183"/>
      <c r="G109" s="90">
        <v>0</v>
      </c>
      <c r="H109" s="90">
        <v>5000</v>
      </c>
      <c r="I109" s="187" t="e">
        <f>SUM(H109/G109)*100</f>
        <v>#DIV/0!</v>
      </c>
      <c r="J109" s="408"/>
    </row>
    <row r="110" spans="1:18" ht="12.75">
      <c r="A110" s="49"/>
      <c r="B110" s="31">
        <v>613900</v>
      </c>
      <c r="C110" s="28" t="s">
        <v>54</v>
      </c>
      <c r="D110" s="28"/>
      <c r="E110" s="183"/>
      <c r="F110" s="183"/>
      <c r="G110" s="90">
        <v>30000</v>
      </c>
      <c r="H110" s="90">
        <v>20000</v>
      </c>
      <c r="I110" s="187">
        <f t="shared" si="6"/>
        <v>66.66666666666666</v>
      </c>
      <c r="J110" s="408"/>
      <c r="K110" s="483"/>
      <c r="L110" s="409"/>
      <c r="M110" s="409"/>
      <c r="N110" s="410"/>
      <c r="O110" s="410"/>
      <c r="P110" s="398"/>
      <c r="Q110" s="398"/>
      <c r="R110" s="177"/>
    </row>
    <row r="111" spans="1:18" ht="12.75">
      <c r="A111" s="49"/>
      <c r="B111" s="31">
        <v>613900</v>
      </c>
      <c r="C111" s="737" t="s">
        <v>533</v>
      </c>
      <c r="D111" s="738"/>
      <c r="E111" s="738"/>
      <c r="F111" s="739"/>
      <c r="G111" s="90">
        <v>0</v>
      </c>
      <c r="H111" s="90">
        <v>50000</v>
      </c>
      <c r="I111" s="187" t="e">
        <f>SUM(H111/G111)*100</f>
        <v>#DIV/0!</v>
      </c>
      <c r="J111" s="408"/>
      <c r="K111" s="483"/>
      <c r="L111" s="409"/>
      <c r="M111" s="409"/>
      <c r="N111" s="410"/>
      <c r="O111" s="410"/>
      <c r="P111" s="398"/>
      <c r="Q111" s="398"/>
      <c r="R111" s="177"/>
    </row>
    <row r="112" spans="1:18" ht="12.75">
      <c r="A112" s="49"/>
      <c r="B112" s="31">
        <v>613900</v>
      </c>
      <c r="C112" s="737" t="s">
        <v>399</v>
      </c>
      <c r="D112" s="738"/>
      <c r="E112" s="738"/>
      <c r="F112" s="739"/>
      <c r="G112" s="90">
        <v>5000</v>
      </c>
      <c r="H112" s="90">
        <v>5000</v>
      </c>
      <c r="I112" s="187">
        <f t="shared" si="6"/>
        <v>100</v>
      </c>
      <c r="J112" s="408"/>
      <c r="K112" s="466"/>
      <c r="L112" s="409"/>
      <c r="M112" s="409"/>
      <c r="N112" s="410"/>
      <c r="O112" s="410"/>
      <c r="P112" s="398"/>
      <c r="Q112" s="398"/>
      <c r="R112" s="177"/>
    </row>
    <row r="113" spans="1:11" ht="12.75">
      <c r="A113" s="188"/>
      <c r="B113" s="99"/>
      <c r="C113" s="748" t="s">
        <v>20</v>
      </c>
      <c r="D113" s="749"/>
      <c r="E113" s="749"/>
      <c r="F113" s="750"/>
      <c r="G113" s="95">
        <v>10</v>
      </c>
      <c r="H113" s="95">
        <v>9</v>
      </c>
      <c r="I113" s="189">
        <f>SUM(H113/G113)*100</f>
        <v>90</v>
      </c>
      <c r="J113" s="398"/>
      <c r="K113" s="176"/>
    </row>
    <row r="114" spans="1:12" s="247" customFormat="1" ht="16.5" customHeight="1">
      <c r="A114" s="190"/>
      <c r="B114" s="253"/>
      <c r="C114" s="416" t="s">
        <v>368</v>
      </c>
      <c r="D114" s="416"/>
      <c r="E114" s="417"/>
      <c r="F114" s="417"/>
      <c r="G114" s="100">
        <f>G95+G98+G99</f>
        <v>542425</v>
      </c>
      <c r="H114" s="100">
        <f>H95+H98+H99</f>
        <v>639864</v>
      </c>
      <c r="I114" s="189">
        <f>SUM(H114/G114)*100</f>
        <v>117.96358943632761</v>
      </c>
      <c r="J114" s="398"/>
      <c r="K114" s="176"/>
      <c r="L114" s="229"/>
    </row>
    <row r="115" spans="1:12" s="247" customFormat="1" ht="16.5" customHeight="1">
      <c r="A115" s="490">
        <v>10</v>
      </c>
      <c r="B115" s="502"/>
      <c r="C115" s="742" t="s">
        <v>371</v>
      </c>
      <c r="D115" s="743"/>
      <c r="E115" s="743"/>
      <c r="F115" s="744"/>
      <c r="G115" s="246"/>
      <c r="H115" s="499"/>
      <c r="I115" s="495"/>
      <c r="J115" s="398"/>
      <c r="K115" s="176"/>
      <c r="L115" s="229"/>
    </row>
    <row r="116" spans="1:12" s="247" customFormat="1" ht="16.5" customHeight="1">
      <c r="A116" s="186"/>
      <c r="B116" s="67">
        <v>611000</v>
      </c>
      <c r="C116" s="59" t="s">
        <v>30</v>
      </c>
      <c r="D116" s="59"/>
      <c r="E116" s="60"/>
      <c r="F116" s="60"/>
      <c r="G116" s="91">
        <f>G117+G118</f>
        <v>200744</v>
      </c>
      <c r="H116" s="91">
        <f>SUM(H117+H118)</f>
        <v>233978</v>
      </c>
      <c r="I116" s="187">
        <f aca="true" t="shared" si="7" ref="I116:I121">SUM(H116/G116)*100</f>
        <v>116.55541386043917</v>
      </c>
      <c r="J116" s="398"/>
      <c r="K116" s="176"/>
      <c r="L116" s="229"/>
    </row>
    <row r="117" spans="1:12" s="247" customFormat="1" ht="16.5" customHeight="1">
      <c r="A117" s="49"/>
      <c r="B117" s="31">
        <v>611100</v>
      </c>
      <c r="C117" s="21" t="s">
        <v>70</v>
      </c>
      <c r="D117" s="21"/>
      <c r="E117" s="8"/>
      <c r="F117" s="8"/>
      <c r="G117" s="90">
        <v>172349</v>
      </c>
      <c r="H117" s="90">
        <v>189746</v>
      </c>
      <c r="I117" s="187">
        <f t="shared" si="7"/>
        <v>110.09405334524713</v>
      </c>
      <c r="J117" s="398"/>
      <c r="K117" s="176"/>
      <c r="L117" s="229"/>
    </row>
    <row r="118" spans="1:12" s="247" customFormat="1" ht="16.5" customHeight="1">
      <c r="A118" s="49"/>
      <c r="B118" s="31">
        <v>611200</v>
      </c>
      <c r="C118" s="20" t="s">
        <v>66</v>
      </c>
      <c r="D118" s="20"/>
      <c r="E118" s="6"/>
      <c r="F118" s="6"/>
      <c r="G118" s="90">
        <v>28395</v>
      </c>
      <c r="H118" s="90">
        <v>44232</v>
      </c>
      <c r="I118" s="187">
        <f t="shared" si="7"/>
        <v>155.77390385631273</v>
      </c>
      <c r="J118" s="398"/>
      <c r="K118" s="176"/>
      <c r="L118" s="229"/>
    </row>
    <row r="119" spans="1:12" s="247" customFormat="1" ht="16.5" customHeight="1">
      <c r="A119" s="49"/>
      <c r="B119" s="67">
        <v>612000</v>
      </c>
      <c r="C119" s="59" t="s">
        <v>86</v>
      </c>
      <c r="D119" s="59"/>
      <c r="E119" s="8"/>
      <c r="F119" s="8"/>
      <c r="G119" s="91">
        <v>18434</v>
      </c>
      <c r="H119" s="91">
        <v>20326</v>
      </c>
      <c r="I119" s="187">
        <f t="shared" si="7"/>
        <v>110.26364326787458</v>
      </c>
      <c r="J119" s="398"/>
      <c r="K119" s="176"/>
      <c r="L119" s="229"/>
    </row>
    <row r="120" spans="1:12" s="247" customFormat="1" ht="16.5" customHeight="1">
      <c r="A120" s="49"/>
      <c r="B120" s="67">
        <v>613000</v>
      </c>
      <c r="C120" s="57" t="s">
        <v>29</v>
      </c>
      <c r="D120" s="57"/>
      <c r="E120" s="58"/>
      <c r="F120" s="58"/>
      <c r="G120" s="44">
        <f>SUM(G121:G129)</f>
        <v>124021</v>
      </c>
      <c r="H120" s="44">
        <f>SUM(H121:H129)</f>
        <v>97745</v>
      </c>
      <c r="I120" s="187">
        <f t="shared" si="7"/>
        <v>78.81326549535966</v>
      </c>
      <c r="J120" s="398"/>
      <c r="K120" s="176"/>
      <c r="L120" s="229"/>
    </row>
    <row r="121" spans="1:12" s="247" customFormat="1" ht="16.5" customHeight="1">
      <c r="A121" s="49"/>
      <c r="B121" s="31">
        <v>613100</v>
      </c>
      <c r="C121" s="730" t="s">
        <v>1</v>
      </c>
      <c r="D121" s="731"/>
      <c r="E121" s="731"/>
      <c r="F121" s="732"/>
      <c r="G121" s="90">
        <v>3800</v>
      </c>
      <c r="H121" s="90">
        <v>1670</v>
      </c>
      <c r="I121" s="187">
        <f t="shared" si="7"/>
        <v>43.94736842105263</v>
      </c>
      <c r="J121" s="398"/>
      <c r="K121" s="176"/>
      <c r="L121" s="229"/>
    </row>
    <row r="122" spans="1:12" s="247" customFormat="1" ht="16.5" customHeight="1">
      <c r="A122" s="49"/>
      <c r="B122" s="31">
        <v>613200</v>
      </c>
      <c r="C122" s="65" t="s">
        <v>158</v>
      </c>
      <c r="D122" s="21"/>
      <c r="E122" s="8"/>
      <c r="F122" s="8"/>
      <c r="G122" s="90">
        <v>11632</v>
      </c>
      <c r="H122" s="90">
        <v>13846</v>
      </c>
      <c r="I122" s="358">
        <f>SUM(H122/G122)*100</f>
        <v>119.03370013755159</v>
      </c>
      <c r="J122" s="398"/>
      <c r="K122" s="176"/>
      <c r="L122" s="229"/>
    </row>
    <row r="123" spans="1:12" s="247" customFormat="1" ht="15.75" customHeight="1">
      <c r="A123" s="49"/>
      <c r="B123" s="31">
        <v>613300</v>
      </c>
      <c r="C123" s="730" t="s">
        <v>317</v>
      </c>
      <c r="D123" s="731"/>
      <c r="E123" s="731"/>
      <c r="F123" s="732"/>
      <c r="G123" s="90">
        <v>8422</v>
      </c>
      <c r="H123" s="90">
        <v>5912</v>
      </c>
      <c r="I123" s="187">
        <f>SUM(H123/G123)*100</f>
        <v>70.19710282593208</v>
      </c>
      <c r="J123" s="398"/>
      <c r="K123" s="176"/>
      <c r="L123" s="229"/>
    </row>
    <row r="124" spans="1:12" s="247" customFormat="1" ht="16.5" customHeight="1">
      <c r="A124" s="49"/>
      <c r="B124" s="31">
        <v>613400</v>
      </c>
      <c r="C124" s="730" t="s">
        <v>171</v>
      </c>
      <c r="D124" s="731"/>
      <c r="E124" s="731"/>
      <c r="F124" s="732"/>
      <c r="G124" s="90">
        <v>3693</v>
      </c>
      <c r="H124" s="90">
        <v>3005</v>
      </c>
      <c r="I124" s="187">
        <f>SUM(H124/G124)*100</f>
        <v>81.37015976171135</v>
      </c>
      <c r="J124" s="398"/>
      <c r="K124" s="176"/>
      <c r="L124" s="229"/>
    </row>
    <row r="125" spans="1:12" s="247" customFormat="1" ht="16.5" customHeight="1">
      <c r="A125" s="49"/>
      <c r="B125" s="31">
        <v>613800</v>
      </c>
      <c r="C125" s="531" t="s">
        <v>193</v>
      </c>
      <c r="D125" s="29"/>
      <c r="E125" s="13"/>
      <c r="F125" s="532"/>
      <c r="G125" s="90">
        <v>4000</v>
      </c>
      <c r="H125" s="90">
        <v>4000</v>
      </c>
      <c r="I125" s="187">
        <f>SUM(H125/G125)*100</f>
        <v>100</v>
      </c>
      <c r="J125" s="398"/>
      <c r="K125" s="176"/>
      <c r="L125" s="229"/>
    </row>
    <row r="126" spans="1:12" s="247" customFormat="1" ht="16.5" customHeight="1">
      <c r="A126" s="49"/>
      <c r="B126" s="31">
        <v>613900</v>
      </c>
      <c r="C126" s="28" t="s">
        <v>198</v>
      </c>
      <c r="D126" s="28"/>
      <c r="E126" s="183"/>
      <c r="F126" s="183"/>
      <c r="G126" s="90">
        <v>5000</v>
      </c>
      <c r="H126" s="90">
        <v>5538</v>
      </c>
      <c r="I126" s="187">
        <f>SUM(H126/G126)*100</f>
        <v>110.75999999999999</v>
      </c>
      <c r="J126" s="398"/>
      <c r="K126" s="176"/>
      <c r="L126" s="229"/>
    </row>
    <row r="127" spans="1:11" ht="12.75">
      <c r="A127" s="733" t="s">
        <v>375</v>
      </c>
      <c r="B127" s="733"/>
      <c r="C127" s="733"/>
      <c r="D127" s="733"/>
      <c r="E127" s="733"/>
      <c r="F127" s="733"/>
      <c r="G127" s="733"/>
      <c r="H127" s="733"/>
      <c r="I127" s="733"/>
      <c r="J127" s="402"/>
      <c r="K127" s="176"/>
    </row>
    <row r="128" spans="1:12" s="247" customFormat="1" ht="16.5" customHeight="1">
      <c r="A128" s="49"/>
      <c r="B128" s="31">
        <v>613900</v>
      </c>
      <c r="C128" s="28" t="s">
        <v>349</v>
      </c>
      <c r="D128" s="28"/>
      <c r="E128" s="183"/>
      <c r="F128" s="183"/>
      <c r="G128" s="90">
        <v>4774</v>
      </c>
      <c r="H128" s="90">
        <v>3774</v>
      </c>
      <c r="I128" s="187">
        <f>SUM(H128/G128)*100</f>
        <v>79.05320485965646</v>
      </c>
      <c r="J128" s="398"/>
      <c r="K128" s="176"/>
      <c r="L128" s="229"/>
    </row>
    <row r="129" spans="1:10" ht="12.75">
      <c r="A129" s="49"/>
      <c r="B129" s="31">
        <v>613900</v>
      </c>
      <c r="C129" s="28" t="s">
        <v>329</v>
      </c>
      <c r="D129" s="28"/>
      <c r="E129" s="183"/>
      <c r="F129" s="183"/>
      <c r="G129" s="90">
        <v>82700</v>
      </c>
      <c r="H129" s="90">
        <v>60000</v>
      </c>
      <c r="I129" s="187">
        <f>SUM(H129/G129)*100</f>
        <v>72.55139056831923</v>
      </c>
      <c r="J129" s="408"/>
    </row>
    <row r="130" spans="1:10" s="405" customFormat="1" ht="12.75">
      <c r="A130" s="477"/>
      <c r="B130" s="478">
        <v>614000</v>
      </c>
      <c r="C130" s="785" t="s">
        <v>31</v>
      </c>
      <c r="D130" s="786"/>
      <c r="E130" s="786"/>
      <c r="F130" s="787"/>
      <c r="G130" s="479">
        <f>SUM(G131:G134)</f>
        <v>108000</v>
      </c>
      <c r="H130" s="479">
        <f>SUM(H131:H134)</f>
        <v>63000</v>
      </c>
      <c r="I130" s="187">
        <f>SUM(H130/G130)*100</f>
        <v>58.333333333333336</v>
      </c>
      <c r="J130" s="480"/>
    </row>
    <row r="131" spans="1:9" ht="14.25" customHeight="1">
      <c r="A131" s="262"/>
      <c r="B131" s="122">
        <v>614500</v>
      </c>
      <c r="C131" s="737" t="s">
        <v>308</v>
      </c>
      <c r="D131" s="738"/>
      <c r="E131" s="738"/>
      <c r="F131" s="739"/>
      <c r="G131" s="123">
        <v>5000</v>
      </c>
      <c r="H131" s="123">
        <v>5000</v>
      </c>
      <c r="I131" s="187">
        <f aca="true" t="shared" si="8" ref="I131:I136">SUM(H131/G131)*100</f>
        <v>100</v>
      </c>
    </row>
    <row r="132" spans="1:9" ht="12.75">
      <c r="A132" s="262"/>
      <c r="B132" s="122">
        <v>614500</v>
      </c>
      <c r="C132" s="184" t="s">
        <v>279</v>
      </c>
      <c r="D132" s="22"/>
      <c r="E132" s="11"/>
      <c r="F132" s="11"/>
      <c r="G132" s="123">
        <v>40000</v>
      </c>
      <c r="H132" s="123">
        <v>45000</v>
      </c>
      <c r="I132" s="263">
        <f t="shared" si="8"/>
        <v>112.5</v>
      </c>
    </row>
    <row r="133" spans="1:11" ht="12.75" customHeight="1">
      <c r="A133" s="194"/>
      <c r="B133" s="196">
        <v>614500</v>
      </c>
      <c r="C133" s="762" t="s">
        <v>251</v>
      </c>
      <c r="D133" s="763"/>
      <c r="E133" s="763"/>
      <c r="F133" s="764"/>
      <c r="G133" s="197">
        <v>3000</v>
      </c>
      <c r="H133" s="197">
        <v>3000</v>
      </c>
      <c r="I133" s="187">
        <f t="shared" si="8"/>
        <v>100</v>
      </c>
      <c r="J133" s="402"/>
      <c r="K133" s="176"/>
    </row>
    <row r="134" spans="1:9" ht="12.75">
      <c r="A134" s="49"/>
      <c r="B134" s="31">
        <v>614800</v>
      </c>
      <c r="C134" s="129" t="s">
        <v>280</v>
      </c>
      <c r="D134" s="129"/>
      <c r="E134" s="130"/>
      <c r="F134" s="130"/>
      <c r="G134" s="90">
        <v>60000</v>
      </c>
      <c r="H134" s="90">
        <v>10000</v>
      </c>
      <c r="I134" s="187">
        <f t="shared" si="8"/>
        <v>16.666666666666664</v>
      </c>
    </row>
    <row r="135" spans="1:11" ht="12.75">
      <c r="A135" s="188"/>
      <c r="B135" s="99"/>
      <c r="C135" s="748" t="s">
        <v>20</v>
      </c>
      <c r="D135" s="749"/>
      <c r="E135" s="749"/>
      <c r="F135" s="750"/>
      <c r="G135" s="95">
        <v>9</v>
      </c>
      <c r="H135" s="95">
        <v>9</v>
      </c>
      <c r="I135" s="189">
        <f t="shared" si="8"/>
        <v>100</v>
      </c>
      <c r="J135" s="398"/>
      <c r="K135" s="176"/>
    </row>
    <row r="136" spans="1:12" s="247" customFormat="1" ht="16.5" customHeight="1">
      <c r="A136" s="190"/>
      <c r="B136" s="253"/>
      <c r="C136" s="506" t="s">
        <v>369</v>
      </c>
      <c r="D136" s="505"/>
      <c r="E136" s="507"/>
      <c r="F136" s="508"/>
      <c r="G136" s="100">
        <f>G116+G119+G120+G130</f>
        <v>451199</v>
      </c>
      <c r="H136" s="100">
        <f>SUM(H116+H119+H120+H130)</f>
        <v>415049</v>
      </c>
      <c r="I136" s="189">
        <f t="shared" si="8"/>
        <v>91.9880141578328</v>
      </c>
      <c r="J136" s="398"/>
      <c r="K136" s="176"/>
      <c r="L136" s="229"/>
    </row>
    <row r="137" spans="1:9" ht="12.75">
      <c r="A137" s="67">
        <v>11</v>
      </c>
      <c r="B137" s="142"/>
      <c r="C137" s="133" t="s">
        <v>378</v>
      </c>
      <c r="D137" s="133"/>
      <c r="E137" s="14"/>
      <c r="F137" s="14"/>
      <c r="G137" s="54"/>
      <c r="H137" s="54"/>
      <c r="I137" s="187"/>
    </row>
    <row r="138" spans="1:10" ht="12.75">
      <c r="A138" s="186"/>
      <c r="B138" s="67">
        <v>611000</v>
      </c>
      <c r="C138" s="59" t="s">
        <v>30</v>
      </c>
      <c r="D138" s="59"/>
      <c r="E138" s="60"/>
      <c r="F138" s="60"/>
      <c r="G138" s="91">
        <f>G139+G140</f>
        <v>270544</v>
      </c>
      <c r="H138" s="91">
        <f>H139+H140</f>
        <v>371742</v>
      </c>
      <c r="I138" s="187">
        <f aca="true" t="shared" si="9" ref="I138:I157">SUM(H138/G138)*100</f>
        <v>137.40537583535394</v>
      </c>
      <c r="J138" s="408"/>
    </row>
    <row r="139" spans="1:9" ht="12.75">
      <c r="A139" s="49"/>
      <c r="B139" s="31">
        <v>611000</v>
      </c>
      <c r="C139" s="29" t="s">
        <v>70</v>
      </c>
      <c r="D139" s="29"/>
      <c r="E139" s="13"/>
      <c r="F139" s="13"/>
      <c r="G139" s="90">
        <v>226352</v>
      </c>
      <c r="H139" s="90">
        <v>302938</v>
      </c>
      <c r="I139" s="187">
        <f t="shared" si="9"/>
        <v>133.8349119954761</v>
      </c>
    </row>
    <row r="140" spans="1:10" ht="12.75">
      <c r="A140" s="49"/>
      <c r="B140" s="31">
        <v>611200</v>
      </c>
      <c r="C140" s="28" t="s">
        <v>53</v>
      </c>
      <c r="D140" s="28"/>
      <c r="E140" s="14"/>
      <c r="F140" s="14"/>
      <c r="G140" s="90">
        <v>44192</v>
      </c>
      <c r="H140" s="90">
        <v>68804</v>
      </c>
      <c r="I140" s="187">
        <f t="shared" si="9"/>
        <v>155.6933381607531</v>
      </c>
      <c r="J140" s="411"/>
    </row>
    <row r="141" spans="1:9" ht="12.75">
      <c r="A141" s="186"/>
      <c r="B141" s="67">
        <v>612000</v>
      </c>
      <c r="C141" s="61" t="s">
        <v>86</v>
      </c>
      <c r="D141" s="61"/>
      <c r="E141" s="62"/>
      <c r="F141" s="62"/>
      <c r="G141" s="91">
        <v>24292</v>
      </c>
      <c r="H141" s="91">
        <v>31618</v>
      </c>
      <c r="I141" s="187">
        <f t="shared" si="9"/>
        <v>130.15807673308083</v>
      </c>
    </row>
    <row r="142" spans="1:9" ht="12.75">
      <c r="A142" s="49"/>
      <c r="B142" s="67">
        <v>613000</v>
      </c>
      <c r="C142" s="59" t="s">
        <v>29</v>
      </c>
      <c r="D142" s="59"/>
      <c r="E142" s="60"/>
      <c r="F142" s="60"/>
      <c r="G142" s="44">
        <f>SUM(G143:G153)</f>
        <v>102474</v>
      </c>
      <c r="H142" s="44">
        <f>SUM(H143:H153)</f>
        <v>111524</v>
      </c>
      <c r="I142" s="187">
        <f t="shared" si="9"/>
        <v>108.83150848019984</v>
      </c>
    </row>
    <row r="143" spans="1:9" ht="12.75">
      <c r="A143" s="49"/>
      <c r="B143" s="31">
        <v>613100</v>
      </c>
      <c r="C143" s="65" t="s">
        <v>1</v>
      </c>
      <c r="D143" s="21"/>
      <c r="E143" s="50"/>
      <c r="F143" s="50"/>
      <c r="G143" s="90">
        <v>3300</v>
      </c>
      <c r="H143" s="90">
        <v>2600</v>
      </c>
      <c r="I143" s="187">
        <f t="shared" si="9"/>
        <v>78.78787878787878</v>
      </c>
    </row>
    <row r="144" spans="1:11" ht="12.75">
      <c r="A144" s="49"/>
      <c r="B144" s="31">
        <v>613200</v>
      </c>
      <c r="C144" s="182" t="s">
        <v>158</v>
      </c>
      <c r="D144" s="20"/>
      <c r="E144" s="9"/>
      <c r="F144" s="9"/>
      <c r="G144" s="90">
        <v>20077</v>
      </c>
      <c r="H144" s="90">
        <v>21538</v>
      </c>
      <c r="I144" s="187">
        <f t="shared" si="9"/>
        <v>107.27698361308961</v>
      </c>
      <c r="J144" s="398"/>
      <c r="K144" s="176"/>
    </row>
    <row r="145" spans="1:9" ht="12.75">
      <c r="A145" s="49"/>
      <c r="B145" s="31">
        <v>613300</v>
      </c>
      <c r="C145" s="756" t="s">
        <v>162</v>
      </c>
      <c r="D145" s="757"/>
      <c r="E145" s="757"/>
      <c r="F145" s="758"/>
      <c r="G145" s="90">
        <v>13102</v>
      </c>
      <c r="H145" s="90">
        <v>9197</v>
      </c>
      <c r="I145" s="187">
        <f t="shared" si="9"/>
        <v>70.19539001679132</v>
      </c>
    </row>
    <row r="146" spans="1:9" ht="12.75">
      <c r="A146" s="49"/>
      <c r="B146" s="31">
        <v>613400</v>
      </c>
      <c r="C146" s="756" t="s">
        <v>171</v>
      </c>
      <c r="D146" s="757"/>
      <c r="E146" s="757"/>
      <c r="F146" s="758"/>
      <c r="G146" s="90">
        <v>5595</v>
      </c>
      <c r="H146" s="90">
        <v>4674</v>
      </c>
      <c r="I146" s="187">
        <f t="shared" si="9"/>
        <v>83.53887399463808</v>
      </c>
    </row>
    <row r="147" spans="1:9" ht="12.75">
      <c r="A147" s="49"/>
      <c r="B147" s="31">
        <v>613500</v>
      </c>
      <c r="C147" s="530" t="s">
        <v>41</v>
      </c>
      <c r="D147" s="485"/>
      <c r="E147" s="485"/>
      <c r="F147" s="486"/>
      <c r="G147" s="90">
        <v>12000</v>
      </c>
      <c r="H147" s="90">
        <v>20500</v>
      </c>
      <c r="I147" s="187">
        <f t="shared" si="9"/>
        <v>170.83333333333331</v>
      </c>
    </row>
    <row r="148" spans="1:9" ht="12.75">
      <c r="A148" s="49"/>
      <c r="B148" s="31">
        <v>613700</v>
      </c>
      <c r="C148" s="484" t="s">
        <v>181</v>
      </c>
      <c r="D148" s="485"/>
      <c r="E148" s="485"/>
      <c r="F148" s="486"/>
      <c r="G148" s="90">
        <v>5500</v>
      </c>
      <c r="H148" s="90">
        <v>5000</v>
      </c>
      <c r="I148" s="187">
        <f t="shared" si="9"/>
        <v>90.9090909090909</v>
      </c>
    </row>
    <row r="149" spans="1:9" ht="12.75">
      <c r="A149" s="49"/>
      <c r="B149" s="31">
        <v>613900</v>
      </c>
      <c r="C149" s="484" t="s">
        <v>198</v>
      </c>
      <c r="D149" s="485"/>
      <c r="E149" s="485"/>
      <c r="F149" s="486"/>
      <c r="G149" s="90">
        <v>2500</v>
      </c>
      <c r="H149" s="90">
        <v>8615</v>
      </c>
      <c r="I149" s="187">
        <f t="shared" si="9"/>
        <v>344.6</v>
      </c>
    </row>
    <row r="150" spans="1:9" ht="12.75">
      <c r="A150" s="49"/>
      <c r="B150" s="31">
        <v>613900</v>
      </c>
      <c r="C150" s="28" t="s">
        <v>22</v>
      </c>
      <c r="D150" s="28"/>
      <c r="E150" s="14"/>
      <c r="F150" s="14"/>
      <c r="G150" s="90">
        <v>1000</v>
      </c>
      <c r="H150" s="90">
        <v>0</v>
      </c>
      <c r="I150" s="187">
        <f t="shared" si="9"/>
        <v>0</v>
      </c>
    </row>
    <row r="151" spans="1:9" ht="12.75">
      <c r="A151" s="49"/>
      <c r="B151" s="31">
        <v>613900</v>
      </c>
      <c r="C151" s="28" t="s">
        <v>499</v>
      </c>
      <c r="D151" s="28"/>
      <c r="E151" s="14"/>
      <c r="F151" s="14"/>
      <c r="G151" s="90">
        <v>30000</v>
      </c>
      <c r="H151" s="90">
        <v>30000</v>
      </c>
      <c r="I151" s="187">
        <f>SUM(H151/G151)*100</f>
        <v>100</v>
      </c>
    </row>
    <row r="152" spans="1:9" ht="12.75">
      <c r="A152" s="49"/>
      <c r="B152" s="31">
        <v>613900</v>
      </c>
      <c r="C152" s="28" t="s">
        <v>281</v>
      </c>
      <c r="D152" s="28"/>
      <c r="E152" s="14"/>
      <c r="F152" s="14"/>
      <c r="G152" s="90">
        <v>4400</v>
      </c>
      <c r="H152" s="90">
        <v>4400</v>
      </c>
      <c r="I152" s="187">
        <f t="shared" si="9"/>
        <v>100</v>
      </c>
    </row>
    <row r="153" spans="1:9" s="350" customFormat="1" ht="12.75">
      <c r="A153" s="357"/>
      <c r="B153" s="196">
        <v>613900</v>
      </c>
      <c r="C153" s="184" t="s">
        <v>389</v>
      </c>
      <c r="D153" s="184"/>
      <c r="E153" s="363"/>
      <c r="F153" s="363"/>
      <c r="G153" s="94">
        <v>5000</v>
      </c>
      <c r="H153" s="94">
        <v>5000</v>
      </c>
      <c r="I153" s="187">
        <f t="shared" si="9"/>
        <v>100</v>
      </c>
    </row>
    <row r="154" spans="1:9" ht="12.75">
      <c r="A154" s="49"/>
      <c r="B154" s="67">
        <v>614000</v>
      </c>
      <c r="C154" s="191" t="s">
        <v>31</v>
      </c>
      <c r="D154" s="191"/>
      <c r="E154" s="192"/>
      <c r="F154" s="192"/>
      <c r="G154" s="91">
        <f>G155</f>
        <v>10000</v>
      </c>
      <c r="H154" s="91">
        <f>H155</f>
        <v>10000</v>
      </c>
      <c r="I154" s="187">
        <f t="shared" si="9"/>
        <v>100</v>
      </c>
    </row>
    <row r="155" spans="1:11" ht="12.75">
      <c r="A155" s="49"/>
      <c r="B155" s="31">
        <v>614200</v>
      </c>
      <c r="C155" s="28" t="s">
        <v>282</v>
      </c>
      <c r="D155" s="28"/>
      <c r="E155" s="14"/>
      <c r="F155" s="14"/>
      <c r="G155" s="90">
        <v>10000</v>
      </c>
      <c r="H155" s="90">
        <v>10000</v>
      </c>
      <c r="I155" s="187">
        <f t="shared" si="9"/>
        <v>100</v>
      </c>
      <c r="K155" s="377"/>
    </row>
    <row r="156" spans="1:11" ht="12.75">
      <c r="A156" s="188"/>
      <c r="B156" s="99"/>
      <c r="C156" s="748" t="s">
        <v>20</v>
      </c>
      <c r="D156" s="749"/>
      <c r="E156" s="749"/>
      <c r="F156" s="750"/>
      <c r="G156" s="39">
        <v>14</v>
      </c>
      <c r="H156" s="39">
        <v>14</v>
      </c>
      <c r="I156" s="189">
        <f t="shared" si="9"/>
        <v>100</v>
      </c>
      <c r="K156" s="176"/>
    </row>
    <row r="157" spans="1:11" ht="12.75">
      <c r="A157" s="190"/>
      <c r="B157" s="40"/>
      <c r="C157" s="131" t="s">
        <v>370</v>
      </c>
      <c r="D157" s="131"/>
      <c r="E157" s="132"/>
      <c r="F157" s="132"/>
      <c r="G157" s="92">
        <f>G138+G141+G142+G154</f>
        <v>407310</v>
      </c>
      <c r="H157" s="92">
        <f>H138+H141+H142+H154</f>
        <v>524884</v>
      </c>
      <c r="I157" s="189">
        <f t="shared" si="9"/>
        <v>128.86597431931452</v>
      </c>
      <c r="K157" s="176"/>
    </row>
    <row r="158" spans="1:11" ht="12.75" customHeight="1">
      <c r="A158" s="500">
        <v>12</v>
      </c>
      <c r="B158" s="501"/>
      <c r="C158" s="751" t="s">
        <v>320</v>
      </c>
      <c r="D158" s="752"/>
      <c r="E158" s="752"/>
      <c r="F158" s="753"/>
      <c r="G158" s="503"/>
      <c r="H158" s="503"/>
      <c r="I158" s="495"/>
      <c r="J158" s="397"/>
      <c r="K158" s="176"/>
    </row>
    <row r="159" spans="1:11" ht="12.75">
      <c r="A159" s="186"/>
      <c r="B159" s="67">
        <v>611000</v>
      </c>
      <c r="C159" s="57" t="s">
        <v>30</v>
      </c>
      <c r="D159" s="57"/>
      <c r="E159" s="58"/>
      <c r="F159" s="58"/>
      <c r="G159" s="91">
        <f>G160+G161</f>
        <v>38170</v>
      </c>
      <c r="H159" s="91">
        <f>H160+H161</f>
        <v>41277</v>
      </c>
      <c r="I159" s="187">
        <f aca="true" t="shared" si="10" ref="I159:I171">SUM(H159/G159)*100</f>
        <v>108.13990044537596</v>
      </c>
      <c r="K159" s="176"/>
    </row>
    <row r="160" spans="1:13" ht="12.75">
      <c r="A160" s="49"/>
      <c r="B160" s="31">
        <v>611100</v>
      </c>
      <c r="C160" s="22" t="s">
        <v>65</v>
      </c>
      <c r="D160" s="22"/>
      <c r="E160" s="10"/>
      <c r="F160" s="10"/>
      <c r="G160" s="90">
        <v>34485</v>
      </c>
      <c r="H160" s="90">
        <v>36362</v>
      </c>
      <c r="I160" s="187">
        <f t="shared" si="10"/>
        <v>105.44294620849645</v>
      </c>
      <c r="K160" s="176"/>
      <c r="M160" s="248"/>
    </row>
    <row r="161" spans="1:11" ht="12.75">
      <c r="A161" s="49"/>
      <c r="B161" s="31">
        <v>611200</v>
      </c>
      <c r="C161" s="27" t="s">
        <v>53</v>
      </c>
      <c r="D161" s="27"/>
      <c r="E161" s="12"/>
      <c r="F161" s="12"/>
      <c r="G161" s="90">
        <v>3685</v>
      </c>
      <c r="H161" s="90">
        <v>4915</v>
      </c>
      <c r="I161" s="187">
        <f t="shared" si="10"/>
        <v>133.3785617367707</v>
      </c>
      <c r="K161" s="400"/>
    </row>
    <row r="162" spans="1:12" s="247" customFormat="1" ht="12.75">
      <c r="A162" s="186"/>
      <c r="B162" s="67">
        <v>612000</v>
      </c>
      <c r="C162" s="59" t="s">
        <v>86</v>
      </c>
      <c r="D162" s="59"/>
      <c r="E162" s="60"/>
      <c r="F162" s="60"/>
      <c r="G162" s="91">
        <v>3085</v>
      </c>
      <c r="H162" s="91">
        <v>2258</v>
      </c>
      <c r="I162" s="187">
        <f t="shared" si="10"/>
        <v>73.19286871961103</v>
      </c>
      <c r="J162" s="229"/>
      <c r="K162" s="400"/>
      <c r="L162" s="229"/>
    </row>
    <row r="163" spans="1:11" ht="12.75" customHeight="1">
      <c r="A163" s="186"/>
      <c r="B163" s="67">
        <v>613000</v>
      </c>
      <c r="C163" s="759" t="s">
        <v>14</v>
      </c>
      <c r="D163" s="760"/>
      <c r="E163" s="760"/>
      <c r="F163" s="761"/>
      <c r="G163" s="91">
        <f>SUM(G164:G168)</f>
        <v>5647</v>
      </c>
      <c r="H163" s="91">
        <f>SUM(H164:H168)</f>
        <v>4505</v>
      </c>
      <c r="I163" s="187">
        <f t="shared" si="10"/>
        <v>79.77687267575703</v>
      </c>
      <c r="K163" s="176"/>
    </row>
    <row r="164" spans="1:11" ht="12.75">
      <c r="A164" s="49"/>
      <c r="B164" s="31">
        <v>613100</v>
      </c>
      <c r="C164" s="65" t="s">
        <v>1</v>
      </c>
      <c r="D164" s="21"/>
      <c r="E164" s="50"/>
      <c r="F164" s="50"/>
      <c r="G164" s="90">
        <v>950</v>
      </c>
      <c r="H164" s="90">
        <v>500</v>
      </c>
      <c r="I164" s="187">
        <f t="shared" si="10"/>
        <v>52.63157894736842</v>
      </c>
      <c r="K164" s="176"/>
    </row>
    <row r="165" spans="1:11" ht="12.75" customHeight="1">
      <c r="A165" s="49"/>
      <c r="B165" s="31">
        <v>613200</v>
      </c>
      <c r="C165" s="724" t="s">
        <v>158</v>
      </c>
      <c r="D165" s="725"/>
      <c r="E165" s="725"/>
      <c r="F165" s="726"/>
      <c r="G165" s="364">
        <v>1405</v>
      </c>
      <c r="H165" s="364">
        <v>1538</v>
      </c>
      <c r="I165" s="187">
        <f t="shared" si="10"/>
        <v>109.4661921708185</v>
      </c>
      <c r="K165" s="176"/>
    </row>
    <row r="166" spans="1:11" ht="12.75" customHeight="1">
      <c r="A166" s="49"/>
      <c r="B166" s="31">
        <v>613300</v>
      </c>
      <c r="C166" s="724" t="s">
        <v>162</v>
      </c>
      <c r="D166" s="725"/>
      <c r="E166" s="725"/>
      <c r="F166" s="726"/>
      <c r="G166" s="364">
        <v>936</v>
      </c>
      <c r="H166" s="364">
        <v>657</v>
      </c>
      <c r="I166" s="187">
        <f t="shared" si="10"/>
        <v>70.1923076923077</v>
      </c>
      <c r="K166" s="176"/>
    </row>
    <row r="167" spans="1:11" ht="12.75" customHeight="1">
      <c r="A167" s="49"/>
      <c r="B167" s="31">
        <v>613400</v>
      </c>
      <c r="C167" s="724" t="s">
        <v>171</v>
      </c>
      <c r="D167" s="725"/>
      <c r="E167" s="725"/>
      <c r="F167" s="726"/>
      <c r="G167" s="364">
        <v>380</v>
      </c>
      <c r="H167" s="364">
        <v>334</v>
      </c>
      <c r="I167" s="187">
        <f t="shared" si="10"/>
        <v>87.89473684210526</v>
      </c>
      <c r="K167" s="176"/>
    </row>
    <row r="168" spans="1:11" ht="12.75" customHeight="1">
      <c r="A168" s="49"/>
      <c r="B168" s="31">
        <v>613900</v>
      </c>
      <c r="C168" s="28" t="s">
        <v>349</v>
      </c>
      <c r="D168" s="28"/>
      <c r="E168" s="183"/>
      <c r="F168" s="183"/>
      <c r="G168" s="90">
        <v>1976</v>
      </c>
      <c r="H168" s="90">
        <v>1476</v>
      </c>
      <c r="I168" s="187">
        <f t="shared" si="10"/>
        <v>74.69635627530364</v>
      </c>
      <c r="K168" s="176"/>
    </row>
    <row r="169" spans="1:11" ht="14.25" customHeight="1">
      <c r="A169" s="186"/>
      <c r="B169" s="67">
        <v>614000</v>
      </c>
      <c r="C169" s="745" t="s">
        <v>31</v>
      </c>
      <c r="D169" s="746"/>
      <c r="E169" s="746"/>
      <c r="F169" s="747"/>
      <c r="G169" s="91">
        <f>SUM(G170:G171)</f>
        <v>40000</v>
      </c>
      <c r="H169" s="91">
        <f>SUM(H170:H171)</f>
        <v>17450</v>
      </c>
      <c r="I169" s="187">
        <f t="shared" si="10"/>
        <v>43.625</v>
      </c>
      <c r="J169" s="398"/>
      <c r="K169" s="176"/>
    </row>
    <row r="170" spans="1:11" ht="15.75" customHeight="1">
      <c r="A170" s="49"/>
      <c r="B170" s="31">
        <v>614800</v>
      </c>
      <c r="C170" s="184" t="s">
        <v>254</v>
      </c>
      <c r="D170" s="22"/>
      <c r="E170" s="11"/>
      <c r="F170" s="11"/>
      <c r="G170" s="90">
        <v>35000</v>
      </c>
      <c r="H170" s="90">
        <v>6900</v>
      </c>
      <c r="I170" s="187">
        <f t="shared" si="10"/>
        <v>19.714285714285715</v>
      </c>
      <c r="K170" s="176"/>
    </row>
    <row r="171" spans="1:11" ht="12.75" customHeight="1">
      <c r="A171" s="49"/>
      <c r="B171" s="31">
        <v>614800</v>
      </c>
      <c r="C171" s="29" t="s">
        <v>255</v>
      </c>
      <c r="D171" s="29"/>
      <c r="E171" s="13"/>
      <c r="F171" s="13"/>
      <c r="G171" s="90">
        <v>5000</v>
      </c>
      <c r="H171" s="90">
        <v>10550</v>
      </c>
      <c r="I171" s="187">
        <f t="shared" si="10"/>
        <v>211</v>
      </c>
      <c r="K171" s="176"/>
    </row>
    <row r="172" spans="1:11" ht="13.5" customHeight="1">
      <c r="A172" s="188"/>
      <c r="B172" s="99"/>
      <c r="C172" s="748" t="s">
        <v>20</v>
      </c>
      <c r="D172" s="749"/>
      <c r="E172" s="749"/>
      <c r="F172" s="750"/>
      <c r="G172" s="39">
        <v>1</v>
      </c>
      <c r="H172" s="39">
        <v>1</v>
      </c>
      <c r="I172" s="189">
        <f>H172/G172*100</f>
        <v>100</v>
      </c>
      <c r="K172" s="176"/>
    </row>
    <row r="173" spans="1:11" ht="16.5" customHeight="1">
      <c r="A173" s="496"/>
      <c r="B173" s="496"/>
      <c r="C173" s="497" t="s">
        <v>373</v>
      </c>
      <c r="D173" s="497"/>
      <c r="E173" s="498"/>
      <c r="F173" s="498"/>
      <c r="G173" s="499">
        <f>G159+G162+G163+G169</f>
        <v>86902</v>
      </c>
      <c r="H173" s="499">
        <f>H159+H162+H163+H169</f>
        <v>65490</v>
      </c>
      <c r="I173" s="189">
        <f>H173/G173*100</f>
        <v>75.36075119099675</v>
      </c>
      <c r="K173" s="176"/>
    </row>
    <row r="174" spans="1:11" ht="12" customHeight="1">
      <c r="A174" s="254"/>
      <c r="B174" s="255"/>
      <c r="C174" s="128" t="s">
        <v>21</v>
      </c>
      <c r="D174" s="128"/>
      <c r="E174" s="128"/>
      <c r="F174" s="128"/>
      <c r="G174" s="92">
        <v>66</v>
      </c>
      <c r="H174" s="92">
        <f>H172+H156+H135+H113+H92+H77+H24</f>
        <v>65</v>
      </c>
      <c r="I174" s="189">
        <f aca="true" t="shared" si="11" ref="I174:I180">SUM(H174/G174)*100</f>
        <v>98.48484848484848</v>
      </c>
      <c r="K174" s="176"/>
    </row>
    <row r="175" spans="1:11" ht="13.5" customHeight="1">
      <c r="A175" s="254"/>
      <c r="B175" s="255"/>
      <c r="C175" s="64" t="s">
        <v>374</v>
      </c>
      <c r="D175" s="64"/>
      <c r="E175" s="64"/>
      <c r="F175" s="64"/>
      <c r="G175" s="39">
        <f>G173+G157+G136+G114+G93+G78+G25</f>
        <v>3943950</v>
      </c>
      <c r="H175" s="39">
        <f>H173+H157+H136+H114+H93+H78+H25</f>
        <v>4265800</v>
      </c>
      <c r="I175" s="189">
        <f t="shared" si="11"/>
        <v>108.16060041329125</v>
      </c>
      <c r="K175" s="176"/>
    </row>
    <row r="176" spans="1:12" ht="13.5" customHeight="1">
      <c r="A176" s="42">
        <v>13</v>
      </c>
      <c r="B176" s="42">
        <v>531000</v>
      </c>
      <c r="C176" s="30" t="s">
        <v>482</v>
      </c>
      <c r="D176" s="30"/>
      <c r="E176" s="15"/>
      <c r="F176" s="15"/>
      <c r="G176" s="93">
        <v>7600</v>
      </c>
      <c r="H176" s="93">
        <v>7600</v>
      </c>
      <c r="I176" s="251">
        <f t="shared" si="11"/>
        <v>100</v>
      </c>
      <c r="K176" s="176"/>
      <c r="L176" s="412"/>
    </row>
    <row r="177" spans="1:12" ht="13.5" customHeight="1">
      <c r="A177" s="42">
        <v>14</v>
      </c>
      <c r="B177" s="42">
        <v>821213</v>
      </c>
      <c r="C177" s="30" t="s">
        <v>515</v>
      </c>
      <c r="D177" s="30"/>
      <c r="E177" s="15"/>
      <c r="F177" s="15"/>
      <c r="G177" s="93">
        <v>5000</v>
      </c>
      <c r="H177" s="93">
        <v>0</v>
      </c>
      <c r="I177" s="251">
        <f t="shared" si="11"/>
        <v>0</v>
      </c>
      <c r="K177" s="176"/>
      <c r="L177" s="412"/>
    </row>
    <row r="178" spans="1:12" ht="13.5" customHeight="1">
      <c r="A178" s="42">
        <v>15</v>
      </c>
      <c r="B178" s="42">
        <v>821312</v>
      </c>
      <c r="C178" s="30" t="s">
        <v>355</v>
      </c>
      <c r="D178" s="30"/>
      <c r="E178" s="15"/>
      <c r="F178" s="15"/>
      <c r="G178" s="93">
        <v>0</v>
      </c>
      <c r="H178" s="93">
        <v>20000</v>
      </c>
      <c r="I178" s="251" t="e">
        <f t="shared" si="11"/>
        <v>#DIV/0!</v>
      </c>
      <c r="K178" s="176"/>
      <c r="L178" s="412"/>
    </row>
    <row r="179" spans="1:12" ht="13.5" customHeight="1">
      <c r="A179" s="42">
        <v>16</v>
      </c>
      <c r="B179" s="42">
        <v>821312</v>
      </c>
      <c r="C179" s="30" t="s">
        <v>356</v>
      </c>
      <c r="D179" s="30"/>
      <c r="E179" s="15"/>
      <c r="F179" s="15"/>
      <c r="G179" s="93">
        <v>0</v>
      </c>
      <c r="H179" s="93">
        <v>55000</v>
      </c>
      <c r="I179" s="251" t="e">
        <f t="shared" si="11"/>
        <v>#DIV/0!</v>
      </c>
      <c r="K179" s="176"/>
      <c r="L179" s="412"/>
    </row>
    <row r="180" spans="1:12" ht="13.5" customHeight="1">
      <c r="A180" s="42">
        <v>17</v>
      </c>
      <c r="B180" s="42">
        <v>821600</v>
      </c>
      <c r="C180" s="30" t="s">
        <v>491</v>
      </c>
      <c r="D180" s="30"/>
      <c r="E180" s="15"/>
      <c r="F180" s="15"/>
      <c r="G180" s="93">
        <v>378780</v>
      </c>
      <c r="H180" s="93">
        <v>362000</v>
      </c>
      <c r="I180" s="251">
        <f t="shared" si="11"/>
        <v>95.5699878557474</v>
      </c>
      <c r="K180" s="176"/>
      <c r="L180" s="412"/>
    </row>
    <row r="181" spans="1:12" ht="13.5" customHeight="1">
      <c r="A181" s="42">
        <v>18</v>
      </c>
      <c r="B181" s="42">
        <v>823300</v>
      </c>
      <c r="C181" s="545" t="s">
        <v>395</v>
      </c>
      <c r="D181" s="515"/>
      <c r="E181" s="515"/>
      <c r="F181" s="546"/>
      <c r="G181" s="93">
        <v>285120</v>
      </c>
      <c r="H181" s="93">
        <v>268500</v>
      </c>
      <c r="I181" s="251">
        <f>H181/G181*100</f>
        <v>94.17087542087542</v>
      </c>
      <c r="K181" s="176"/>
      <c r="L181" s="412"/>
    </row>
    <row r="182" spans="1:12" ht="13.5" customHeight="1">
      <c r="A182" s="42">
        <v>19</v>
      </c>
      <c r="B182" s="42">
        <v>823400</v>
      </c>
      <c r="C182" s="515" t="s">
        <v>483</v>
      </c>
      <c r="D182" s="515"/>
      <c r="E182" s="515"/>
      <c r="F182" s="515"/>
      <c r="G182" s="93">
        <v>110380</v>
      </c>
      <c r="H182" s="93">
        <v>41270</v>
      </c>
      <c r="I182" s="251">
        <f>SUM(H182/G182)*100</f>
        <v>37.3890197499547</v>
      </c>
      <c r="K182" s="176"/>
      <c r="L182" s="412"/>
    </row>
    <row r="183" spans="1:12" ht="14.25" customHeight="1">
      <c r="A183" s="42"/>
      <c r="B183" s="34"/>
      <c r="C183" s="252" t="s">
        <v>377</v>
      </c>
      <c r="D183" s="252"/>
      <c r="E183" s="15"/>
      <c r="F183" s="15"/>
      <c r="G183" s="250">
        <f>G175+G176+G177+G178+G179+G180+G181+G182</f>
        <v>4730830</v>
      </c>
      <c r="H183" s="250">
        <f>H175+H176+H177+H178+H179+H180+H181+H182</f>
        <v>5020170</v>
      </c>
      <c r="I183" s="251">
        <f>SUM(H183/G183)*100</f>
        <v>106.116051517387</v>
      </c>
      <c r="K183" s="400"/>
      <c r="L183" s="247"/>
    </row>
    <row r="184" spans="1:12" ht="14.25" customHeight="1">
      <c r="A184" s="754" t="s">
        <v>536</v>
      </c>
      <c r="B184" s="754"/>
      <c r="C184" s="754"/>
      <c r="D184" s="754"/>
      <c r="E184" s="754"/>
      <c r="F184" s="754"/>
      <c r="G184" s="754"/>
      <c r="H184" s="754"/>
      <c r="I184" s="754"/>
      <c r="K184" s="400"/>
      <c r="L184" s="247"/>
    </row>
    <row r="185" spans="1:12" ht="12.75">
      <c r="A185" s="269" t="s">
        <v>417</v>
      </c>
      <c r="B185" s="24"/>
      <c r="C185" s="24"/>
      <c r="D185" s="24"/>
      <c r="E185" s="24"/>
      <c r="F185" s="24"/>
      <c r="G185" s="24"/>
      <c r="H185" s="24"/>
      <c r="I185" s="24"/>
      <c r="J185" s="414"/>
      <c r="K185" s="414"/>
      <c r="L185" s="414"/>
    </row>
    <row r="186" spans="1:12" ht="12.75">
      <c r="A186" s="269" t="s">
        <v>334</v>
      </c>
      <c r="B186" s="24"/>
      <c r="C186" s="24"/>
      <c r="D186" s="24"/>
      <c r="E186" s="24"/>
      <c r="F186" s="24"/>
      <c r="G186" s="24"/>
      <c r="H186" s="24"/>
      <c r="I186" s="24"/>
      <c r="J186" s="414"/>
      <c r="K186" s="414"/>
      <c r="L186" s="414"/>
    </row>
    <row r="187" spans="1:12" ht="12.75">
      <c r="A187" s="269" t="s">
        <v>418</v>
      </c>
      <c r="B187" s="24"/>
      <c r="C187" s="24"/>
      <c r="D187" s="24"/>
      <c r="E187" s="24"/>
      <c r="F187" s="24"/>
      <c r="G187" s="24"/>
      <c r="H187" s="24"/>
      <c r="I187" s="548"/>
      <c r="L187" s="413"/>
    </row>
    <row r="188" spans="1:9" s="399" customFormat="1" ht="12.75">
      <c r="A188" s="754" t="s">
        <v>336</v>
      </c>
      <c r="B188" s="754"/>
      <c r="C188" s="754"/>
      <c r="D188" s="754"/>
      <c r="E188" s="754"/>
      <c r="F188" s="754"/>
      <c r="G188" s="754"/>
      <c r="H188" s="754"/>
      <c r="I188" s="754"/>
    </row>
    <row r="189" spans="1:12" ht="12.75" customHeight="1">
      <c r="A189" s="259" t="s">
        <v>537</v>
      </c>
      <c r="B189" s="17"/>
      <c r="C189" s="17"/>
      <c r="D189" s="17"/>
      <c r="E189" s="17"/>
      <c r="F189" s="17"/>
      <c r="G189" s="17"/>
      <c r="H189" s="17"/>
      <c r="I189" s="17"/>
      <c r="J189" s="755"/>
      <c r="K189" s="755"/>
      <c r="L189" s="755"/>
    </row>
    <row r="190" spans="1:12" ht="12.75">
      <c r="A190" s="259" t="s">
        <v>538</v>
      </c>
      <c r="G190" s="5"/>
      <c r="H190" s="17"/>
      <c r="I190" s="17"/>
      <c r="J190" s="755"/>
      <c r="K190" s="755"/>
      <c r="L190" s="755"/>
    </row>
    <row r="191" spans="1:12" ht="12.75">
      <c r="A191" s="259"/>
      <c r="G191" s="741" t="s">
        <v>486</v>
      </c>
      <c r="H191" s="741"/>
      <c r="I191" s="741"/>
      <c r="J191" s="547"/>
      <c r="K191" s="547"/>
      <c r="L191" s="547"/>
    </row>
    <row r="192" spans="1:12" ht="12.75">
      <c r="A192" s="259"/>
      <c r="G192" s="741" t="s">
        <v>61</v>
      </c>
      <c r="H192" s="741"/>
      <c r="I192" s="741"/>
      <c r="J192" s="547"/>
      <c r="K192" s="547"/>
      <c r="L192" s="547"/>
    </row>
    <row r="193" spans="1:12" ht="12.75">
      <c r="A193" s="259"/>
      <c r="G193" s="741"/>
      <c r="H193" s="741"/>
      <c r="I193" s="741"/>
      <c r="J193" s="547"/>
      <c r="K193" s="547"/>
      <c r="L193" s="547"/>
    </row>
    <row r="194" spans="1:12" ht="12.75">
      <c r="A194" s="259"/>
      <c r="E194" s="788" t="s">
        <v>500</v>
      </c>
      <c r="F194" s="788"/>
      <c r="G194" s="741" t="s">
        <v>487</v>
      </c>
      <c r="H194" s="741"/>
      <c r="I194" s="741"/>
      <c r="J194" s="547"/>
      <c r="K194" s="547"/>
      <c r="L194" s="547"/>
    </row>
    <row r="195" spans="7:11" ht="12.75">
      <c r="G195" s="741" t="s">
        <v>486</v>
      </c>
      <c r="H195" s="741"/>
      <c r="I195" s="741"/>
      <c r="J195" s="415"/>
      <c r="K195" s="415"/>
    </row>
    <row r="196" spans="7:12" ht="12.75">
      <c r="G196" s="741" t="s">
        <v>61</v>
      </c>
      <c r="H196" s="741"/>
      <c r="I196" s="741"/>
      <c r="J196" s="415"/>
      <c r="K196" s="415"/>
      <c r="L196" s="413"/>
    </row>
    <row r="197" spans="1:11" ht="15.75">
      <c r="A197" s="96"/>
      <c r="G197" s="741" t="s">
        <v>487</v>
      </c>
      <c r="H197" s="741"/>
      <c r="I197" s="741"/>
      <c r="J197" s="415"/>
      <c r="K197" s="415"/>
    </row>
    <row r="198" spans="1:12" s="419" customFormat="1" ht="16.5" customHeight="1">
      <c r="A198" s="740"/>
      <c r="B198" s="740"/>
      <c r="C198" s="740"/>
      <c r="D198" s="740"/>
      <c r="E198" s="740"/>
      <c r="F198" s="740"/>
      <c r="G198" s="740"/>
      <c r="H198" s="740"/>
      <c r="I198" s="740"/>
      <c r="J198" s="398"/>
      <c r="K198" s="176"/>
      <c r="L198" s="176"/>
    </row>
    <row r="199" spans="1:11" ht="12.75">
      <c r="A199" s="733" t="s">
        <v>500</v>
      </c>
      <c r="B199" s="733"/>
      <c r="C199" s="733"/>
      <c r="D199" s="733"/>
      <c r="E199" s="733"/>
      <c r="F199" s="733"/>
      <c r="G199" s="733"/>
      <c r="H199" s="733"/>
      <c r="I199" s="733"/>
      <c r="J199" s="402"/>
      <c r="K199" s="176"/>
    </row>
    <row r="200" spans="1:11" ht="15.75">
      <c r="A200" s="96"/>
      <c r="G200" s="467"/>
      <c r="H200" s="467"/>
      <c r="I200" s="467"/>
      <c r="J200" s="468"/>
      <c r="K200" s="468"/>
    </row>
  </sheetData>
  <sheetProtection/>
  <mergeCells count="86">
    <mergeCell ref="G191:I191"/>
    <mergeCell ref="G194:I194"/>
    <mergeCell ref="G192:I192"/>
    <mergeCell ref="G193:I193"/>
    <mergeCell ref="A63:I63"/>
    <mergeCell ref="A199:I199"/>
    <mergeCell ref="C130:F130"/>
    <mergeCell ref="C121:F121"/>
    <mergeCell ref="C84:F84"/>
    <mergeCell ref="E194:F194"/>
    <mergeCell ref="G3:G5"/>
    <mergeCell ref="H3:H5"/>
    <mergeCell ref="I3:I5"/>
    <mergeCell ref="C35:F35"/>
    <mergeCell ref="C49:F49"/>
    <mergeCell ref="C76:F76"/>
    <mergeCell ref="C57:F57"/>
    <mergeCell ref="C58:F58"/>
    <mergeCell ref="C64:F64"/>
    <mergeCell ref="C74:F74"/>
    <mergeCell ref="C26:F26"/>
    <mergeCell ref="C32:F32"/>
    <mergeCell ref="C34:F34"/>
    <mergeCell ref="C45:F45"/>
    <mergeCell ref="C40:F40"/>
    <mergeCell ref="A1:I1"/>
    <mergeCell ref="A2:I2"/>
    <mergeCell ref="A3:A5"/>
    <mergeCell ref="B3:B5"/>
    <mergeCell ref="C3:F5"/>
    <mergeCell ref="C6:F6"/>
    <mergeCell ref="C7:F7"/>
    <mergeCell ref="C13:F13"/>
    <mergeCell ref="C18:F18"/>
    <mergeCell ref="C44:F44"/>
    <mergeCell ref="C39:F39"/>
    <mergeCell ref="C23:F23"/>
    <mergeCell ref="C25:F25"/>
    <mergeCell ref="C24:F24"/>
    <mergeCell ref="C17:F17"/>
    <mergeCell ref="C78:F78"/>
    <mergeCell ref="C72:F72"/>
    <mergeCell ref="C66:F66"/>
    <mergeCell ref="C73:F73"/>
    <mergeCell ref="C70:F70"/>
    <mergeCell ref="C92:F92"/>
    <mergeCell ref="C77:F77"/>
    <mergeCell ref="C71:F71"/>
    <mergeCell ref="C91:F91"/>
    <mergeCell ref="C88:F88"/>
    <mergeCell ref="C156:F156"/>
    <mergeCell ref="C145:F145"/>
    <mergeCell ref="C133:F133"/>
    <mergeCell ref="C135:F135"/>
    <mergeCell ref="C103:F103"/>
    <mergeCell ref="C113:F113"/>
    <mergeCell ref="J189:L189"/>
    <mergeCell ref="J190:L190"/>
    <mergeCell ref="C102:F102"/>
    <mergeCell ref="C112:F112"/>
    <mergeCell ref="C146:F146"/>
    <mergeCell ref="C123:F123"/>
    <mergeCell ref="C111:F111"/>
    <mergeCell ref="A188:I188"/>
    <mergeCell ref="C163:F163"/>
    <mergeCell ref="C131:F131"/>
    <mergeCell ref="A198:I198"/>
    <mergeCell ref="G195:I195"/>
    <mergeCell ref="G196:I196"/>
    <mergeCell ref="G197:I197"/>
    <mergeCell ref="C166:F166"/>
    <mergeCell ref="C115:F115"/>
    <mergeCell ref="C169:F169"/>
    <mergeCell ref="C172:F172"/>
    <mergeCell ref="C158:F158"/>
    <mergeCell ref="A184:I184"/>
    <mergeCell ref="C167:F167"/>
    <mergeCell ref="C60:F60"/>
    <mergeCell ref="C124:F124"/>
    <mergeCell ref="A127:I127"/>
    <mergeCell ref="C94:F94"/>
    <mergeCell ref="C100:F100"/>
    <mergeCell ref="C86:F86"/>
    <mergeCell ref="C87:F87"/>
    <mergeCell ref="C90:F90"/>
    <mergeCell ref="C165:F165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mirzaf</cp:lastModifiedBy>
  <cp:lastPrinted>2022-12-01T09:56:38Z</cp:lastPrinted>
  <dcterms:created xsi:type="dcterms:W3CDTF">2007-06-21T10:39:14Z</dcterms:created>
  <dcterms:modified xsi:type="dcterms:W3CDTF">2022-12-01T09:59:06Z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